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760" activeTab="0"/>
  </bookViews>
  <sheets>
    <sheet name="Ex 21" sheetId="1" r:id="rId1"/>
    <sheet name="EX 22" sheetId="2" r:id="rId2"/>
    <sheet name="EX EXTRA 1" sheetId="3" r:id="rId3"/>
    <sheet name="EX 24" sheetId="4" r:id="rId4"/>
    <sheet name="EX EXTRA 2" sheetId="5" r:id="rId5"/>
    <sheet name="EX EXTRA 3" sheetId="6" r:id="rId6"/>
  </sheets>
  <definedNames/>
  <calcPr fullCalcOnLoad="1"/>
</workbook>
</file>

<file path=xl/sharedStrings.xml><?xml version="1.0" encoding="utf-8"?>
<sst xmlns="http://schemas.openxmlformats.org/spreadsheetml/2006/main" count="125" uniqueCount="59">
  <si>
    <t xml:space="preserve">Prèstec de </t>
  </si>
  <si>
    <t>anual</t>
  </si>
  <si>
    <t xml:space="preserve">Rèdit és del </t>
  </si>
  <si>
    <t>quota a pagar?</t>
  </si>
  <si>
    <t>Pagament</t>
  </si>
  <si>
    <t>Deute a l'inici del període</t>
  </si>
  <si>
    <t>Interessos del període</t>
  </si>
  <si>
    <t>Quantitat amortitzada</t>
  </si>
  <si>
    <t>Deute pendent</t>
  </si>
  <si>
    <t>i=</t>
  </si>
  <si>
    <t>1+i=</t>
  </si>
  <si>
    <t>al cap de 3 mesos. A quant ha d'ascendir aquest pagament si el preu dels diners està al</t>
  </si>
  <si>
    <t>12% anual</t>
  </si>
  <si>
    <t>Pagament trimestral</t>
  </si>
  <si>
    <t>per tant</t>
  </si>
  <si>
    <t>n=1</t>
  </si>
  <si>
    <t>CF = CI * (1+i)^1</t>
  </si>
  <si>
    <t>=</t>
  </si>
  <si>
    <t>Núm pagaments</t>
  </si>
  <si>
    <t xml:space="preserve">Quants anys han transcorregut so en liquidar-lo pagem </t>
  </si>
  <si>
    <t>Períodes capitalització anual</t>
  </si>
  <si>
    <t>CF = CI * (1+i)^n</t>
  </si>
  <si>
    <t>Any</t>
  </si>
  <si>
    <t>Trimestre (pagament al final del període)</t>
  </si>
  <si>
    <t xml:space="preserve"> tornar-lo, en un sol pagament, al cap de 2 anys. A quan ascendirà el aquest pagament?</t>
  </si>
  <si>
    <t>Interès del període (semestral)</t>
  </si>
  <si>
    <t>Períodes capitalització semestres</t>
  </si>
  <si>
    <t>Liquido en 1 pagament al final de l'any 2 = 4 semestre</t>
  </si>
  <si>
    <t>n=4</t>
  </si>
  <si>
    <t>Semestre</t>
  </si>
  <si>
    <t>de manera que cada any es paguen els interessos dels capital pendent més</t>
  </si>
  <si>
    <t>la cinquena part del capital total. Calcula el que cal pagar cada any</t>
  </si>
  <si>
    <t>QUOTES ANUAL NO FIXES SEGONS EL PACTE</t>
  </si>
  <si>
    <t>quota a pagar cada any?</t>
  </si>
  <si>
    <t>S'ha de liquidar en 5 anys</t>
  </si>
  <si>
    <t>ANY</t>
  </si>
  <si>
    <t>En cada un dels terminis pagarem la sisena part del capital prestat més els interessos mensuals</t>
  </si>
  <si>
    <t>del capital pendent de pagament. Calcula l'import de cada pagament</t>
  </si>
  <si>
    <t>Períodes capitalització mensual</t>
  </si>
  <si>
    <t>Interès anual</t>
  </si>
  <si>
    <t>QUOTES MENSUAL NO FIXES SEGONS EL PACTE</t>
  </si>
  <si>
    <t>S'ha de liquidar en 6 MESOS</t>
  </si>
  <si>
    <t>quota a pagar cada MES?</t>
  </si>
  <si>
    <t>MES</t>
  </si>
  <si>
    <t>al 15%.</t>
  </si>
  <si>
    <t>A) anual</t>
  </si>
  <si>
    <t>QUOTES FIXES==&gt; VAL FÓRMULA</t>
  </si>
  <si>
    <t>a= C * (1+i)^n * i / ((1+i)^n-1)</t>
  </si>
  <si>
    <t>n=</t>
  </si>
  <si>
    <t>B) mensual</t>
  </si>
  <si>
    <t>Períodes capitalització MESOS</t>
  </si>
  <si>
    <t>Mes</t>
  </si>
  <si>
    <t>21) Un comerciant demana al banc un prèstec de 5000 € per tornar en un sol pagament</t>
  </si>
  <si>
    <t>Liquido en 1 pagament l'any 3</t>
  </si>
  <si>
    <t>22) Rebem un préstec de 8500€ al 15% anual, que hem de tornar en un únic pagament.</t>
  </si>
  <si>
    <t>24) Hem d'amortitzar 50000 € en cinc anys, amb un interès del 15%</t>
  </si>
  <si>
    <t>EX EXTRA 2) Hem Demanat un préstec i hem d'amorttizar 4500 € al 12% anual en 6 terminis mensuals</t>
  </si>
  <si>
    <t>EX EXTRA 3) Calcula l'import de l'anualitta amb la que s'amortitza un préstec de  50000€ en cinc anys</t>
  </si>
  <si>
    <t>EX EXTRA 1) Es demana un préstec de 4000 € al 6,5% d'interès semestral amb el compromís 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</si>
</sst>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0.000%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4" fontId="0" fillId="0" borderId="0" applyFont="0" applyFill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2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15" fillId="0" borderId="0" xfId="0" applyNumberFormat="1" applyFont="1" applyAlignment="1">
      <alignment/>
    </xf>
    <xf numFmtId="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0" fillId="24" borderId="0" xfId="0" applyNumberFormat="1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4" fontId="0" fillId="0" borderId="0" xfId="45" applyAlignment="1">
      <alignment/>
    </xf>
    <xf numFmtId="44" fontId="0" fillId="0" borderId="0" xfId="45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24" borderId="10" xfId="0" applyFill="1" applyBorder="1" applyAlignment="1">
      <alignment horizontal="center" wrapText="1"/>
    </xf>
    <xf numFmtId="164" fontId="0" fillId="24" borderId="10" xfId="0" applyNumberFormat="1" applyFill="1" applyBorder="1" applyAlignment="1">
      <alignment/>
    </xf>
    <xf numFmtId="9" fontId="15" fillId="0" borderId="0" xfId="53" applyFont="1" applyAlignment="1">
      <alignment/>
    </xf>
    <xf numFmtId="9" fontId="0" fillId="0" borderId="0" xfId="53" applyAlignment="1">
      <alignment/>
    </xf>
    <xf numFmtId="0" fontId="0" fillId="24" borderId="0" xfId="0" applyFill="1" applyAlignment="1">
      <alignment/>
    </xf>
    <xf numFmtId="10" fontId="0" fillId="0" borderId="0" xfId="53" applyNumberFormat="1" applyAlignment="1">
      <alignment/>
    </xf>
    <xf numFmtId="0" fontId="15" fillId="24" borderId="0" xfId="0" applyFont="1" applyFill="1" applyAlignment="1">
      <alignment/>
    </xf>
    <xf numFmtId="164" fontId="0" fillId="24" borderId="0" xfId="0" applyNumberFormat="1" applyFill="1" applyAlignment="1">
      <alignment horizontal="right"/>
    </xf>
    <xf numFmtId="164" fontId="0" fillId="0" borderId="10" xfId="0" applyNumberForma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200" zoomScaleNormal="200" zoomScalePageLayoutView="0" workbookViewId="0" topLeftCell="A1">
      <selection activeCell="B19" sqref="B19"/>
    </sheetView>
  </sheetViews>
  <sheetFormatPr defaultColWidth="11.421875" defaultRowHeight="15"/>
  <cols>
    <col min="1" max="1" width="12.140625" style="0" customWidth="1"/>
    <col min="3" max="3" width="14.00390625" style="0" customWidth="1"/>
    <col min="4" max="4" width="13.57421875" style="0" customWidth="1"/>
  </cols>
  <sheetData>
    <row r="1" ht="15">
      <c r="A1" t="s">
        <v>52</v>
      </c>
    </row>
    <row r="2" ht="15">
      <c r="A2" t="s">
        <v>11</v>
      </c>
    </row>
    <row r="3" ht="15">
      <c r="A3" t="s">
        <v>12</v>
      </c>
    </row>
    <row r="5" spans="1:2" ht="15">
      <c r="A5" t="s">
        <v>0</v>
      </c>
      <c r="B5" s="3">
        <v>5000</v>
      </c>
    </row>
    <row r="6" spans="1:3" ht="15">
      <c r="A6" t="s">
        <v>2</v>
      </c>
      <c r="B6" s="4">
        <v>0.12</v>
      </c>
      <c r="C6" t="s">
        <v>1</v>
      </c>
    </row>
    <row r="7" spans="1:5" ht="15">
      <c r="A7" t="s">
        <v>13</v>
      </c>
      <c r="B7" s="5"/>
      <c r="C7" t="s">
        <v>14</v>
      </c>
      <c r="D7" s="2" t="s">
        <v>9</v>
      </c>
      <c r="E7" s="1">
        <f>B6/4</f>
        <v>0.03</v>
      </c>
    </row>
    <row r="8" spans="1:5" ht="15">
      <c r="A8" t="s">
        <v>18</v>
      </c>
      <c r="C8" t="s">
        <v>15</v>
      </c>
      <c r="D8" s="2" t="s">
        <v>10</v>
      </c>
      <c r="E8">
        <f>E7+1</f>
        <v>1.03</v>
      </c>
    </row>
    <row r="9" spans="1:5" ht="15">
      <c r="A9" t="s">
        <v>3</v>
      </c>
      <c r="C9" s="6" t="s">
        <v>16</v>
      </c>
      <c r="D9" s="2" t="s">
        <v>17</v>
      </c>
      <c r="E9" s="6">
        <f>B5*E8</f>
        <v>5150</v>
      </c>
    </row>
    <row r="10" spans="1:6" ht="60">
      <c r="A10" s="7" t="s">
        <v>23</v>
      </c>
      <c r="B10" s="7" t="s">
        <v>5</v>
      </c>
      <c r="C10" s="7" t="s">
        <v>6</v>
      </c>
      <c r="D10" s="7" t="s">
        <v>4</v>
      </c>
      <c r="E10" s="7" t="s">
        <v>7</v>
      </c>
      <c r="F10" s="7" t="s">
        <v>8</v>
      </c>
    </row>
    <row r="11" spans="1:6" ht="15">
      <c r="A11" s="8">
        <v>1</v>
      </c>
      <c r="B11" s="9">
        <f>B5</f>
        <v>5000</v>
      </c>
      <c r="C11" s="9">
        <f>B11*$E$7</f>
        <v>150</v>
      </c>
      <c r="D11" s="9">
        <f>E9</f>
        <v>5150</v>
      </c>
      <c r="E11" s="9">
        <f>D11-C11</f>
        <v>5000</v>
      </c>
      <c r="F11" s="9">
        <f>B11-E11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="200" zoomScaleNormal="200" workbookViewId="0" topLeftCell="A1">
      <selection activeCell="A1" sqref="A1"/>
    </sheetView>
  </sheetViews>
  <sheetFormatPr defaultColWidth="11.421875" defaultRowHeight="15"/>
  <cols>
    <col min="1" max="1" width="12.140625" style="0" customWidth="1"/>
    <col min="3" max="3" width="15.00390625" style="0" customWidth="1"/>
    <col min="4" max="4" width="14.7109375" style="0" customWidth="1"/>
    <col min="5" max="5" width="12.28125" style="0" bestFit="1" customWidth="1"/>
  </cols>
  <sheetData>
    <row r="1" ht="15">
      <c r="A1" t="s">
        <v>54</v>
      </c>
    </row>
    <row r="2" spans="1:5" ht="15">
      <c r="A2" t="s">
        <v>19</v>
      </c>
      <c r="E2" s="10">
        <v>14866.55</v>
      </c>
    </row>
    <row r="4" spans="1:2" ht="15">
      <c r="A4" t="s">
        <v>0</v>
      </c>
      <c r="B4" s="3">
        <v>8500</v>
      </c>
    </row>
    <row r="5" spans="1:3" ht="15">
      <c r="A5" t="s">
        <v>2</v>
      </c>
      <c r="B5" s="4">
        <v>0.15</v>
      </c>
      <c r="C5" t="s">
        <v>1</v>
      </c>
    </row>
    <row r="6" spans="1:5" ht="15">
      <c r="A6" t="s">
        <v>20</v>
      </c>
      <c r="B6" s="5"/>
      <c r="D6" s="2" t="s">
        <v>9</v>
      </c>
      <c r="E6" s="1">
        <f>B5</f>
        <v>0.15</v>
      </c>
    </row>
    <row r="7" spans="1:5" ht="15">
      <c r="A7" t="s">
        <v>53</v>
      </c>
      <c r="D7" s="2" t="s">
        <v>10</v>
      </c>
      <c r="E7">
        <f>E6+1</f>
        <v>1.15</v>
      </c>
    </row>
    <row r="8" spans="1:5" ht="15">
      <c r="A8" t="s">
        <v>3</v>
      </c>
      <c r="C8" s="6" t="s">
        <v>21</v>
      </c>
      <c r="D8" s="2" t="s">
        <v>17</v>
      </c>
      <c r="E8" s="6">
        <f>B4*E7^3</f>
        <v>12927.437499999996</v>
      </c>
    </row>
    <row r="9" spans="2:5" ht="15">
      <c r="B9" s="5"/>
      <c r="E9" s="2"/>
    </row>
    <row r="10" spans="1:6" ht="47.25" customHeight="1">
      <c r="A10" s="7" t="s">
        <v>22</v>
      </c>
      <c r="B10" s="7" t="s">
        <v>5</v>
      </c>
      <c r="C10" s="7" t="s">
        <v>6</v>
      </c>
      <c r="D10" s="7" t="s">
        <v>4</v>
      </c>
      <c r="E10" s="7" t="s">
        <v>7</v>
      </c>
      <c r="F10" s="7" t="s">
        <v>8</v>
      </c>
    </row>
    <row r="11" spans="1:6" ht="15">
      <c r="A11" s="8">
        <v>1</v>
      </c>
      <c r="B11" s="9">
        <f>B4</f>
        <v>8500</v>
      </c>
      <c r="C11" s="9">
        <f>B11*$E$6</f>
        <v>1275</v>
      </c>
      <c r="D11" s="9">
        <v>0</v>
      </c>
      <c r="E11" s="9">
        <v>0</v>
      </c>
      <c r="F11" s="9">
        <f>B11+C11</f>
        <v>9775</v>
      </c>
    </row>
    <row r="12" spans="1:6" ht="15">
      <c r="A12" s="8">
        <f>A11+1</f>
        <v>2</v>
      </c>
      <c r="B12" s="9">
        <f>F11</f>
        <v>9775</v>
      </c>
      <c r="C12" s="9">
        <f>B12*$E$6</f>
        <v>1466.25</v>
      </c>
      <c r="D12" s="9">
        <v>0</v>
      </c>
      <c r="E12" s="9">
        <v>0</v>
      </c>
      <c r="F12" s="9">
        <f>B12+C12</f>
        <v>11241.25</v>
      </c>
    </row>
    <row r="13" spans="1:6" ht="15">
      <c r="A13" s="8">
        <f>A12+1</f>
        <v>3</v>
      </c>
      <c r="B13" s="9">
        <f>F12</f>
        <v>11241.25</v>
      </c>
      <c r="C13" s="9">
        <f>B13*$E$6</f>
        <v>1686.1875</v>
      </c>
      <c r="D13" s="9">
        <v>12927.44</v>
      </c>
      <c r="E13" s="9">
        <f>D13</f>
        <v>12927.44</v>
      </c>
      <c r="F13" s="9">
        <f>B13+C13-D13</f>
        <v>-0.002500000000509317</v>
      </c>
    </row>
    <row r="14" spans="1:6" ht="15">
      <c r="A14" s="8">
        <f>A13+1</f>
        <v>4</v>
      </c>
      <c r="B14" s="9"/>
      <c r="C14" s="9"/>
      <c r="D14" s="9"/>
      <c r="E14" s="9"/>
      <c r="F14" s="9"/>
    </row>
    <row r="15" spans="1:6" ht="15">
      <c r="A15" s="8"/>
      <c r="B15" s="9"/>
      <c r="C15" s="9"/>
      <c r="D15" s="9"/>
      <c r="E15" s="9"/>
      <c r="F15" s="9"/>
    </row>
    <row r="16" spans="1:6" ht="15">
      <c r="A16" s="8"/>
      <c r="B16" s="9"/>
      <c r="C16" s="9"/>
      <c r="D16" s="9"/>
      <c r="E16" s="9"/>
      <c r="F16" s="9"/>
    </row>
    <row r="17" spans="1:6" ht="15">
      <c r="A17" s="8"/>
      <c r="B17" s="9"/>
      <c r="C17" s="9"/>
      <c r="D17" s="9"/>
      <c r="E17" s="9"/>
      <c r="F17" s="9"/>
    </row>
    <row r="18" spans="1:6" ht="15">
      <c r="A18" s="8"/>
      <c r="B18" s="9"/>
      <c r="C18" s="9"/>
      <c r="D18" s="9"/>
      <c r="E18" s="9"/>
      <c r="F18" s="9"/>
    </row>
    <row r="19" spans="1:6" ht="15">
      <c r="A19" s="8"/>
      <c r="B19" s="9"/>
      <c r="C19" s="9"/>
      <c r="D19" s="9"/>
      <c r="E19" s="9"/>
      <c r="F19" s="9"/>
    </row>
    <row r="20" spans="1:6" ht="15">
      <c r="A20" s="8"/>
      <c r="B20" s="9"/>
      <c r="C20" s="9"/>
      <c r="D20" s="9"/>
      <c r="E20" s="9"/>
      <c r="F20" s="9"/>
    </row>
    <row r="21" spans="1:6" ht="15">
      <c r="A21" s="8"/>
      <c r="B21" s="9"/>
      <c r="C21" s="9"/>
      <c r="D21" s="9"/>
      <c r="E21" s="9"/>
      <c r="F21" s="9"/>
    </row>
    <row r="22" spans="1:6" ht="15">
      <c r="A22" s="8"/>
      <c r="B22" s="9"/>
      <c r="C22" s="9"/>
      <c r="D22" s="9"/>
      <c r="E22" s="9"/>
      <c r="F22" s="9"/>
    </row>
    <row r="23" spans="1:6" ht="15">
      <c r="A23" s="8"/>
      <c r="B23" s="9"/>
      <c r="C23" s="9"/>
      <c r="D23" s="9"/>
      <c r="E23" s="9"/>
      <c r="F23" s="9"/>
    </row>
    <row r="24" spans="1:6" ht="15">
      <c r="A24" s="8"/>
      <c r="B24" s="9"/>
      <c r="C24" s="9"/>
      <c r="D24" s="9"/>
      <c r="E24" s="9"/>
      <c r="F24" s="9"/>
    </row>
    <row r="25" spans="1:6" ht="15">
      <c r="A25" s="8"/>
      <c r="B25" s="9"/>
      <c r="C25" s="9"/>
      <c r="D25" s="9"/>
      <c r="E25" s="9"/>
      <c r="F25" s="9"/>
    </row>
    <row r="26" spans="1:6" ht="15">
      <c r="A26" s="8"/>
      <c r="B26" s="9"/>
      <c r="C26" s="9"/>
      <c r="D26" s="9"/>
      <c r="E26" s="9"/>
      <c r="F26" s="9"/>
    </row>
    <row r="27" spans="1:6" ht="15">
      <c r="A27" s="8"/>
      <c r="B27" s="9"/>
      <c r="C27" s="9"/>
      <c r="D27" s="9"/>
      <c r="E27" s="9"/>
      <c r="F27" s="9"/>
    </row>
    <row r="28" spans="1:6" ht="15">
      <c r="A28" s="8"/>
      <c r="B28" s="9"/>
      <c r="C28" s="9"/>
      <c r="D28" s="9"/>
      <c r="E28" s="9"/>
      <c r="F28" s="9"/>
    </row>
    <row r="29" spans="1:6" ht="15">
      <c r="A29" s="8"/>
      <c r="B29" s="9"/>
      <c r="C29" s="9"/>
      <c r="D29" s="9"/>
      <c r="E29" s="9"/>
      <c r="F29" s="9"/>
    </row>
    <row r="30" spans="1:6" ht="15">
      <c r="A30" s="8"/>
      <c r="B30" s="9"/>
      <c r="C30" s="9"/>
      <c r="D30" s="9"/>
      <c r="E30" s="9"/>
      <c r="F30" s="9"/>
    </row>
    <row r="31" spans="1:6" ht="15">
      <c r="A31" s="8"/>
      <c r="B31" s="9"/>
      <c r="C31" s="9"/>
      <c r="D31" s="9"/>
      <c r="E31" s="9"/>
      <c r="F31" s="9"/>
    </row>
    <row r="32" spans="1:6" ht="15">
      <c r="A32" s="8"/>
      <c r="B32" s="9"/>
      <c r="C32" s="9"/>
      <c r="D32" s="9"/>
      <c r="E32" s="9"/>
      <c r="F32" s="9"/>
    </row>
    <row r="33" spans="1:6" ht="15">
      <c r="A33" s="8"/>
      <c r="B33" s="9"/>
      <c r="C33" s="9"/>
      <c r="D33" s="9"/>
      <c r="E33" s="9"/>
      <c r="F33" s="9"/>
    </row>
    <row r="34" spans="1:6" ht="15">
      <c r="A34" s="8"/>
      <c r="B34" s="9"/>
      <c r="C34" s="9"/>
      <c r="D34" s="9"/>
      <c r="E34" s="9"/>
      <c r="F34" s="9"/>
    </row>
    <row r="35" spans="1:6" ht="15">
      <c r="A35" s="8"/>
      <c r="B35" s="9"/>
      <c r="C35" s="9"/>
      <c r="D35" s="9"/>
      <c r="E35" s="9"/>
      <c r="F35" s="9"/>
    </row>
    <row r="36" spans="1:6" ht="15">
      <c r="A36" s="8"/>
      <c r="B36" s="9"/>
      <c r="C36" s="9"/>
      <c r="D36" s="9"/>
      <c r="E36" s="9"/>
      <c r="F36" s="9"/>
    </row>
    <row r="37" spans="1:6" ht="15">
      <c r="A37" s="8"/>
      <c r="B37" s="9"/>
      <c r="C37" s="9"/>
      <c r="D37" s="9"/>
      <c r="E37" s="9"/>
      <c r="F37" s="9"/>
    </row>
    <row r="38" spans="1:6" ht="15">
      <c r="A38" s="8"/>
      <c r="B38" s="9"/>
      <c r="C38" s="9"/>
      <c r="D38" s="9"/>
      <c r="E38" s="9"/>
      <c r="F38" s="9"/>
    </row>
    <row r="39" spans="1:6" ht="15">
      <c r="A39" s="8"/>
      <c r="B39" s="9"/>
      <c r="C39" s="9"/>
      <c r="D39" s="9"/>
      <c r="E39" s="9"/>
      <c r="F39" s="9"/>
    </row>
    <row r="40" spans="1:6" ht="15">
      <c r="A40" s="8"/>
      <c r="B40" s="9"/>
      <c r="C40" s="9"/>
      <c r="D40" s="9"/>
      <c r="E40" s="9"/>
      <c r="F40" s="9"/>
    </row>
    <row r="41" spans="1:6" ht="15">
      <c r="A41" s="8"/>
      <c r="B41" s="9"/>
      <c r="C41" s="9"/>
      <c r="D41" s="9"/>
      <c r="E41" s="9"/>
      <c r="F41" s="9"/>
    </row>
    <row r="42" spans="1:6" ht="15">
      <c r="A42" s="8"/>
      <c r="B42" s="9"/>
      <c r="C42" s="9"/>
      <c r="D42" s="9"/>
      <c r="E42" s="9"/>
      <c r="F42" s="9"/>
    </row>
    <row r="43" spans="1:6" ht="15">
      <c r="A43" s="8"/>
      <c r="B43" s="9"/>
      <c r="C43" s="9"/>
      <c r="D43" s="9"/>
      <c r="E43" s="9"/>
      <c r="F43" s="9"/>
    </row>
    <row r="44" spans="1:6" ht="15">
      <c r="A44" s="8"/>
      <c r="B44" s="9"/>
      <c r="C44" s="9"/>
      <c r="D44" s="9"/>
      <c r="E44" s="9"/>
      <c r="F44" s="9"/>
    </row>
    <row r="45" spans="1:6" ht="15">
      <c r="A45" s="8"/>
      <c r="B45" s="9"/>
      <c r="C45" s="9"/>
      <c r="D45" s="9"/>
      <c r="E45" s="9"/>
      <c r="F45" s="9"/>
    </row>
    <row r="46" spans="1:6" ht="15">
      <c r="A46" s="8"/>
      <c r="B46" s="9"/>
      <c r="C46" s="9"/>
      <c r="D46" s="9"/>
      <c r="E46" s="9"/>
      <c r="F46" s="9"/>
    </row>
    <row r="47" spans="1:6" ht="15">
      <c r="A47" s="8"/>
      <c r="B47" s="9"/>
      <c r="C47" s="9"/>
      <c r="D47" s="9"/>
      <c r="E47" s="9"/>
      <c r="F47" s="9"/>
    </row>
    <row r="48" spans="1:6" ht="15">
      <c r="A48" s="8"/>
      <c r="B48" s="9"/>
      <c r="C48" s="9"/>
      <c r="D48" s="9"/>
      <c r="E48" s="9"/>
      <c r="F48" s="9"/>
    </row>
    <row r="49" spans="1:6" ht="15">
      <c r="A49" s="8"/>
      <c r="B49" s="9"/>
      <c r="C49" s="9"/>
      <c r="D49" s="9"/>
      <c r="E49" s="9"/>
      <c r="F49" s="9"/>
    </row>
    <row r="50" spans="1:6" ht="15">
      <c r="A50" s="8"/>
      <c r="B50" s="9"/>
      <c r="C50" s="9"/>
      <c r="D50" s="9"/>
      <c r="E50" s="9"/>
      <c r="F50" s="9"/>
    </row>
    <row r="51" spans="1:6" ht="15">
      <c r="A51" s="8"/>
      <c r="B51" s="9"/>
      <c r="C51" s="9"/>
      <c r="D51" s="9"/>
      <c r="E51" s="9"/>
      <c r="F51" s="9"/>
    </row>
    <row r="52" spans="1:6" ht="15">
      <c r="A52" s="8"/>
      <c r="B52" s="9"/>
      <c r="C52" s="9"/>
      <c r="D52" s="9"/>
      <c r="E52" s="9"/>
      <c r="F52" s="9"/>
    </row>
    <row r="53" spans="1:6" ht="15">
      <c r="A53" s="8"/>
      <c r="B53" s="9"/>
      <c r="C53" s="9"/>
      <c r="D53" s="9"/>
      <c r="E53" s="9"/>
      <c r="F53" s="9"/>
    </row>
    <row r="54" spans="1:6" ht="15">
      <c r="A54" s="8"/>
      <c r="B54" s="9"/>
      <c r="C54" s="9"/>
      <c r="D54" s="9"/>
      <c r="E54" s="9"/>
      <c r="F54" s="9"/>
    </row>
    <row r="55" spans="1:6" ht="15">
      <c r="A55" s="8"/>
      <c r="B55" s="9"/>
      <c r="C55" s="9"/>
      <c r="D55" s="9"/>
      <c r="E55" s="9"/>
      <c r="F55" s="9"/>
    </row>
    <row r="56" spans="1:6" ht="15">
      <c r="A56" s="8"/>
      <c r="B56" s="9"/>
      <c r="C56" s="9"/>
      <c r="D56" s="9"/>
      <c r="E56" s="9"/>
      <c r="F56" s="9"/>
    </row>
    <row r="57" spans="1:6" ht="15">
      <c r="A57" s="8"/>
      <c r="B57" s="9"/>
      <c r="C57" s="9"/>
      <c r="D57" s="9"/>
      <c r="E57" s="9"/>
      <c r="F57" s="9"/>
    </row>
    <row r="58" spans="1:6" ht="15">
      <c r="A58" s="8"/>
      <c r="B58" s="9"/>
      <c r="C58" s="9"/>
      <c r="D58" s="9"/>
      <c r="E58" s="9"/>
      <c r="F5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="200" zoomScaleNormal="200" workbookViewId="0" topLeftCell="A1">
      <selection activeCell="A2" sqref="A2"/>
    </sheetView>
  </sheetViews>
  <sheetFormatPr defaultColWidth="11.421875" defaultRowHeight="15"/>
  <cols>
    <col min="1" max="1" width="12.140625" style="0" customWidth="1"/>
    <col min="3" max="3" width="15.00390625" style="0" customWidth="1"/>
    <col min="4" max="4" width="14.7109375" style="0" customWidth="1"/>
    <col min="5" max="5" width="12.28125" style="0" bestFit="1" customWidth="1"/>
  </cols>
  <sheetData>
    <row r="1" ht="15">
      <c r="A1" t="s">
        <v>58</v>
      </c>
    </row>
    <row r="2" spans="1:5" ht="15">
      <c r="A2" t="s">
        <v>24</v>
      </c>
      <c r="E2" s="11"/>
    </row>
    <row r="4" spans="1:2" ht="15">
      <c r="A4" t="s">
        <v>0</v>
      </c>
      <c r="B4" s="3">
        <v>4000</v>
      </c>
    </row>
    <row r="5" spans="1:4" ht="15">
      <c r="A5" t="s">
        <v>25</v>
      </c>
      <c r="B5" s="4"/>
      <c r="D5" s="12">
        <v>0.065</v>
      </c>
    </row>
    <row r="6" spans="1:6" ht="15">
      <c r="A6" t="s">
        <v>26</v>
      </c>
      <c r="B6" s="5"/>
      <c r="E6" s="2" t="s">
        <v>9</v>
      </c>
      <c r="F6" s="12">
        <f>D5</f>
        <v>0.065</v>
      </c>
    </row>
    <row r="7" spans="1:6" ht="15">
      <c r="A7" t="s">
        <v>27</v>
      </c>
      <c r="D7" s="2"/>
      <c r="E7" s="2" t="s">
        <v>10</v>
      </c>
      <c r="F7">
        <f>F6+1</f>
        <v>1.065</v>
      </c>
    </row>
    <row r="8" spans="1:5" ht="15">
      <c r="A8" t="s">
        <v>28</v>
      </c>
      <c r="D8" s="2"/>
      <c r="E8" s="2"/>
    </row>
    <row r="9" spans="1:5" ht="15">
      <c r="A9" t="s">
        <v>3</v>
      </c>
      <c r="C9" s="6" t="s">
        <v>21</v>
      </c>
      <c r="D9" s="2" t="s">
        <v>17</v>
      </c>
      <c r="E9" s="6">
        <f>B4*F7^4</f>
        <v>5145.865402499999</v>
      </c>
    </row>
    <row r="10" spans="2:5" ht="15">
      <c r="B10" s="5"/>
      <c r="E10" s="2"/>
    </row>
    <row r="11" spans="1:6" ht="47.25" customHeight="1">
      <c r="A11" s="7" t="s">
        <v>29</v>
      </c>
      <c r="B11" s="7" t="s">
        <v>5</v>
      </c>
      <c r="C11" s="7" t="s">
        <v>6</v>
      </c>
      <c r="D11" s="7" t="s">
        <v>4</v>
      </c>
      <c r="E11" s="7" t="s">
        <v>7</v>
      </c>
      <c r="F11" s="7" t="s">
        <v>8</v>
      </c>
    </row>
    <row r="12" spans="1:6" ht="15">
      <c r="A12" s="8">
        <v>1</v>
      </c>
      <c r="B12" s="9">
        <f>B4</f>
        <v>4000</v>
      </c>
      <c r="C12" s="9">
        <f>B12*$F$6</f>
        <v>260</v>
      </c>
      <c r="D12" s="9">
        <v>0</v>
      </c>
      <c r="E12" s="9">
        <v>0</v>
      </c>
      <c r="F12" s="9">
        <f>B12+C12</f>
        <v>4260</v>
      </c>
    </row>
    <row r="13" spans="1:6" ht="15">
      <c r="A13" s="8">
        <f>A12+1</f>
        <v>2</v>
      </c>
      <c r="B13" s="9">
        <f>F12</f>
        <v>4260</v>
      </c>
      <c r="C13" s="9">
        <f>B13*$F$6</f>
        <v>276.90000000000003</v>
      </c>
      <c r="D13" s="9">
        <v>0</v>
      </c>
      <c r="E13" s="9">
        <v>0</v>
      </c>
      <c r="F13" s="9">
        <f>B13+C13</f>
        <v>4536.9</v>
      </c>
    </row>
    <row r="14" spans="1:6" ht="15">
      <c r="A14" s="8">
        <f>A13+1</f>
        <v>3</v>
      </c>
      <c r="B14" s="9">
        <f>F13</f>
        <v>4536.9</v>
      </c>
      <c r="C14" s="9">
        <f>B14*$F$6</f>
        <v>294.8985</v>
      </c>
      <c r="D14" s="9">
        <v>0</v>
      </c>
      <c r="E14" s="9">
        <v>0</v>
      </c>
      <c r="F14" s="9">
        <f>B14+C14</f>
        <v>4831.7985</v>
      </c>
    </row>
    <row r="15" spans="1:6" ht="15">
      <c r="A15" s="8">
        <v>4</v>
      </c>
      <c r="B15" s="9">
        <f>F14</f>
        <v>4831.7985</v>
      </c>
      <c r="C15" s="9">
        <f>B15*$F$6</f>
        <v>314.0669025</v>
      </c>
      <c r="D15" s="9">
        <f>SUM(B15:C15)</f>
        <v>5145.8654025</v>
      </c>
      <c r="E15" s="9">
        <f>D15-C15</f>
        <v>4831.7985</v>
      </c>
      <c r="F15" s="9">
        <f>B15-E15</f>
        <v>0</v>
      </c>
    </row>
    <row r="16" spans="1:6" ht="15">
      <c r="A16" s="8"/>
      <c r="B16" s="9"/>
      <c r="C16" s="9"/>
      <c r="D16" s="9"/>
      <c r="E16" s="9"/>
      <c r="F16" s="9"/>
    </row>
    <row r="17" spans="1:6" ht="15">
      <c r="A17" s="8"/>
      <c r="B17" s="9"/>
      <c r="C17" s="9"/>
      <c r="D17" s="9"/>
      <c r="E17" s="9"/>
      <c r="F17" s="9"/>
    </row>
    <row r="18" spans="1:6" ht="15">
      <c r="A18" s="8"/>
      <c r="B18" s="9"/>
      <c r="C18" s="9"/>
      <c r="D18" s="9"/>
      <c r="E18" s="9"/>
      <c r="F18" s="9"/>
    </row>
    <row r="19" spans="1:6" ht="15">
      <c r="A19" s="8"/>
      <c r="B19" s="9"/>
      <c r="C19" s="9"/>
      <c r="D19" s="9"/>
      <c r="E19" s="9"/>
      <c r="F19" s="9"/>
    </row>
    <row r="20" spans="1:6" ht="15">
      <c r="A20" s="8"/>
      <c r="B20" s="9"/>
      <c r="C20" s="9"/>
      <c r="D20" s="9"/>
      <c r="E20" s="9"/>
      <c r="F20" s="9"/>
    </row>
    <row r="21" spans="1:6" ht="15">
      <c r="A21" s="8"/>
      <c r="B21" s="9"/>
      <c r="C21" s="9"/>
      <c r="D21" s="9"/>
      <c r="E21" s="9"/>
      <c r="F21" s="9"/>
    </row>
    <row r="22" spans="1:6" ht="15">
      <c r="A22" s="8"/>
      <c r="B22" s="9"/>
      <c r="C22" s="9"/>
      <c r="D22" s="9"/>
      <c r="E22" s="9"/>
      <c r="F22" s="9"/>
    </row>
    <row r="23" spans="1:6" ht="15">
      <c r="A23" s="8"/>
      <c r="B23" s="9"/>
      <c r="C23" s="9"/>
      <c r="D23" s="9"/>
      <c r="E23" s="9"/>
      <c r="F23" s="9"/>
    </row>
    <row r="24" spans="1:6" ht="15">
      <c r="A24" s="8"/>
      <c r="B24" s="9"/>
      <c r="C24" s="9"/>
      <c r="D24" s="9"/>
      <c r="E24" s="9"/>
      <c r="F24" s="9"/>
    </row>
    <row r="25" spans="1:6" ht="15">
      <c r="A25" s="8"/>
      <c r="B25" s="9"/>
      <c r="C25" s="9"/>
      <c r="D25" s="9"/>
      <c r="E25" s="9"/>
      <c r="F25" s="9"/>
    </row>
    <row r="26" spans="1:6" ht="15">
      <c r="A26" s="8"/>
      <c r="B26" s="9"/>
      <c r="C26" s="9"/>
      <c r="D26" s="9"/>
      <c r="E26" s="9"/>
      <c r="F26" s="9"/>
    </row>
    <row r="27" spans="1:6" ht="15">
      <c r="A27" s="8"/>
      <c r="B27" s="9"/>
      <c r="C27" s="9"/>
      <c r="D27" s="9"/>
      <c r="E27" s="9"/>
      <c r="F27" s="9"/>
    </row>
    <row r="28" spans="1:6" ht="15">
      <c r="A28" s="8"/>
      <c r="B28" s="9"/>
      <c r="C28" s="9"/>
      <c r="D28" s="9"/>
      <c r="E28" s="9"/>
      <c r="F28" s="9"/>
    </row>
    <row r="29" spans="1:6" ht="15">
      <c r="A29" s="8"/>
      <c r="B29" s="9"/>
      <c r="C29" s="9"/>
      <c r="D29" s="9"/>
      <c r="E29" s="9"/>
      <c r="F29" s="9"/>
    </row>
    <row r="30" spans="1:6" ht="15">
      <c r="A30" s="8"/>
      <c r="B30" s="9"/>
      <c r="C30" s="9"/>
      <c r="D30" s="9"/>
      <c r="E30" s="9"/>
      <c r="F30" s="9"/>
    </row>
    <row r="31" spans="1:6" ht="15">
      <c r="A31" s="8"/>
      <c r="B31" s="9"/>
      <c r="C31" s="9"/>
      <c r="D31" s="9"/>
      <c r="E31" s="9"/>
      <c r="F31" s="9"/>
    </row>
    <row r="32" spans="1:6" ht="15">
      <c r="A32" s="8"/>
      <c r="B32" s="9"/>
      <c r="C32" s="9"/>
      <c r="D32" s="9"/>
      <c r="E32" s="9"/>
      <c r="F32" s="9"/>
    </row>
    <row r="33" spans="1:6" ht="15">
      <c r="A33" s="8"/>
      <c r="B33" s="9"/>
      <c r="C33" s="9"/>
      <c r="D33" s="9"/>
      <c r="E33" s="9"/>
      <c r="F33" s="9"/>
    </row>
    <row r="34" spans="1:6" ht="15">
      <c r="A34" s="8"/>
      <c r="B34" s="9"/>
      <c r="C34" s="9"/>
      <c r="D34" s="9"/>
      <c r="E34" s="9"/>
      <c r="F34" s="9"/>
    </row>
    <row r="35" spans="1:6" ht="15">
      <c r="A35" s="8"/>
      <c r="B35" s="9"/>
      <c r="C35" s="9"/>
      <c r="D35" s="9"/>
      <c r="E35" s="9"/>
      <c r="F35" s="9"/>
    </row>
    <row r="36" spans="1:6" ht="15">
      <c r="A36" s="8"/>
      <c r="B36" s="9"/>
      <c r="C36" s="9"/>
      <c r="D36" s="9"/>
      <c r="E36" s="9"/>
      <c r="F36" s="9"/>
    </row>
    <row r="37" spans="1:6" ht="15">
      <c r="A37" s="8"/>
      <c r="B37" s="9"/>
      <c r="C37" s="9"/>
      <c r="D37" s="9"/>
      <c r="E37" s="9"/>
      <c r="F37" s="9"/>
    </row>
    <row r="38" spans="1:6" ht="15">
      <c r="A38" s="8"/>
      <c r="B38" s="9"/>
      <c r="C38" s="9"/>
      <c r="D38" s="9"/>
      <c r="E38" s="9"/>
      <c r="F38" s="9"/>
    </row>
    <row r="39" spans="1:6" ht="15">
      <c r="A39" s="8"/>
      <c r="B39" s="9"/>
      <c r="C39" s="9"/>
      <c r="D39" s="9"/>
      <c r="E39" s="9"/>
      <c r="F39" s="9"/>
    </row>
    <row r="40" spans="1:6" ht="15">
      <c r="A40" s="8"/>
      <c r="B40" s="9"/>
      <c r="C40" s="9"/>
      <c r="D40" s="9"/>
      <c r="E40" s="9"/>
      <c r="F40" s="9"/>
    </row>
    <row r="41" spans="1:6" ht="15">
      <c r="A41" s="8"/>
      <c r="B41" s="9"/>
      <c r="C41" s="9"/>
      <c r="D41" s="9"/>
      <c r="E41" s="9"/>
      <c r="F41" s="9"/>
    </row>
    <row r="42" spans="1:6" ht="15">
      <c r="A42" s="8"/>
      <c r="B42" s="9"/>
      <c r="C42" s="9"/>
      <c r="D42" s="9"/>
      <c r="E42" s="9"/>
      <c r="F42" s="9"/>
    </row>
    <row r="43" spans="1:6" ht="15">
      <c r="A43" s="8"/>
      <c r="B43" s="9"/>
      <c r="C43" s="9"/>
      <c r="D43" s="9"/>
      <c r="E43" s="9"/>
      <c r="F43" s="9"/>
    </row>
    <row r="44" spans="1:6" ht="15">
      <c r="A44" s="8"/>
      <c r="B44" s="9"/>
      <c r="C44" s="9"/>
      <c r="D44" s="9"/>
      <c r="E44" s="9"/>
      <c r="F44" s="9"/>
    </row>
    <row r="45" spans="1:6" ht="15">
      <c r="A45" s="8"/>
      <c r="B45" s="9"/>
      <c r="C45" s="9"/>
      <c r="D45" s="9"/>
      <c r="E45" s="9"/>
      <c r="F45" s="9"/>
    </row>
    <row r="46" spans="1:6" ht="15">
      <c r="A46" s="8"/>
      <c r="B46" s="9"/>
      <c r="C46" s="9"/>
      <c r="D46" s="9"/>
      <c r="E46" s="9"/>
      <c r="F46" s="9"/>
    </row>
    <row r="47" spans="1:6" ht="15">
      <c r="A47" s="8"/>
      <c r="B47" s="9"/>
      <c r="C47" s="9"/>
      <c r="D47" s="9"/>
      <c r="E47" s="9"/>
      <c r="F47" s="9"/>
    </row>
    <row r="48" spans="1:6" ht="15">
      <c r="A48" s="8"/>
      <c r="B48" s="9"/>
      <c r="C48" s="9"/>
      <c r="D48" s="9"/>
      <c r="E48" s="9"/>
      <c r="F48" s="9"/>
    </row>
    <row r="49" spans="1:6" ht="15">
      <c r="A49" s="8"/>
      <c r="B49" s="9"/>
      <c r="C49" s="9"/>
      <c r="D49" s="9"/>
      <c r="E49" s="9"/>
      <c r="F49" s="9"/>
    </row>
    <row r="50" spans="1:6" ht="15">
      <c r="A50" s="8"/>
      <c r="B50" s="9"/>
      <c r="C50" s="9"/>
      <c r="D50" s="9"/>
      <c r="E50" s="9"/>
      <c r="F50" s="9"/>
    </row>
    <row r="51" spans="1:6" ht="15">
      <c r="A51" s="8"/>
      <c r="B51" s="9"/>
      <c r="C51" s="9"/>
      <c r="D51" s="9"/>
      <c r="E51" s="9"/>
      <c r="F51" s="9"/>
    </row>
    <row r="52" spans="1:6" ht="15">
      <c r="A52" s="8"/>
      <c r="B52" s="9"/>
      <c r="C52" s="9"/>
      <c r="D52" s="9"/>
      <c r="E52" s="9"/>
      <c r="F52" s="9"/>
    </row>
    <row r="53" spans="1:6" ht="15">
      <c r="A53" s="8"/>
      <c r="B53" s="9"/>
      <c r="C53" s="9"/>
      <c r="D53" s="9"/>
      <c r="E53" s="9"/>
      <c r="F53" s="9"/>
    </row>
    <row r="54" spans="1:6" ht="15">
      <c r="A54" s="8"/>
      <c r="B54" s="9"/>
      <c r="C54" s="9"/>
      <c r="D54" s="9"/>
      <c r="E54" s="9"/>
      <c r="F54" s="9"/>
    </row>
    <row r="55" spans="1:6" ht="15">
      <c r="A55" s="8"/>
      <c r="B55" s="9"/>
      <c r="C55" s="9"/>
      <c r="D55" s="9"/>
      <c r="E55" s="9"/>
      <c r="F55" s="9"/>
    </row>
    <row r="56" spans="1:6" ht="15">
      <c r="A56" s="8"/>
      <c r="B56" s="9"/>
      <c r="C56" s="9"/>
      <c r="D56" s="9"/>
      <c r="E56" s="9"/>
      <c r="F56" s="9"/>
    </row>
    <row r="57" spans="1:6" ht="15">
      <c r="A57" s="8"/>
      <c r="B57" s="9"/>
      <c r="C57" s="9"/>
      <c r="D57" s="9"/>
      <c r="E57" s="9"/>
      <c r="F57" s="9"/>
    </row>
    <row r="58" spans="1:6" ht="15">
      <c r="A58" s="8"/>
      <c r="B58" s="9"/>
      <c r="C58" s="9"/>
      <c r="D58" s="9"/>
      <c r="E58" s="9"/>
      <c r="F58" s="9"/>
    </row>
    <row r="59" spans="1:6" ht="15">
      <c r="A59" s="8"/>
      <c r="B59" s="9"/>
      <c r="C59" s="9"/>
      <c r="D59" s="9"/>
      <c r="E59" s="9"/>
      <c r="F59" s="9"/>
    </row>
    <row r="60" spans="1:6" ht="15">
      <c r="A60" s="8"/>
      <c r="B60" s="9"/>
      <c r="C60" s="9"/>
      <c r="D60" s="9"/>
      <c r="E60" s="9"/>
      <c r="F60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zoomScale="200" zoomScaleNormal="200" workbookViewId="0" topLeftCell="A1">
      <selection activeCell="A2" sqref="A2"/>
    </sheetView>
  </sheetViews>
  <sheetFormatPr defaultColWidth="11.421875" defaultRowHeight="15"/>
  <cols>
    <col min="1" max="1" width="12.140625" style="0" customWidth="1"/>
    <col min="3" max="3" width="15.00390625" style="0" customWidth="1"/>
    <col min="4" max="4" width="14.7109375" style="0" customWidth="1"/>
    <col min="5" max="5" width="12.28125" style="0" bestFit="1" customWidth="1"/>
  </cols>
  <sheetData>
    <row r="1" ht="15">
      <c r="A1" t="s">
        <v>55</v>
      </c>
    </row>
    <row r="2" spans="1:5" ht="15">
      <c r="A2" t="s">
        <v>30</v>
      </c>
      <c r="E2" s="11"/>
    </row>
    <row r="3" ht="15">
      <c r="A3" t="s">
        <v>31</v>
      </c>
    </row>
    <row r="5" spans="1:2" ht="15">
      <c r="A5" t="s">
        <v>0</v>
      </c>
      <c r="B5" s="3">
        <v>50000</v>
      </c>
    </row>
    <row r="6" spans="1:6" ht="15">
      <c r="A6" t="s">
        <v>20</v>
      </c>
      <c r="B6" s="5"/>
      <c r="E6" s="2" t="s">
        <v>9</v>
      </c>
      <c r="F6" s="12">
        <v>0.15</v>
      </c>
    </row>
    <row r="7" spans="1:6" ht="15">
      <c r="A7" t="s">
        <v>32</v>
      </c>
      <c r="D7" s="2"/>
      <c r="E7" s="2" t="s">
        <v>10</v>
      </c>
      <c r="F7">
        <f>F6+1</f>
        <v>1.15</v>
      </c>
    </row>
    <row r="8" spans="1:5" ht="15">
      <c r="A8" t="s">
        <v>34</v>
      </c>
      <c r="D8" s="2"/>
      <c r="E8" s="2"/>
    </row>
    <row r="9" spans="1:5" ht="15">
      <c r="A9" t="s">
        <v>33</v>
      </c>
      <c r="C9" s="13"/>
      <c r="D9" s="2"/>
      <c r="E9" s="13"/>
    </row>
    <row r="10" spans="2:5" ht="15">
      <c r="B10" s="5"/>
      <c r="E10" s="2"/>
    </row>
    <row r="11" spans="1:6" ht="47.25" customHeight="1">
      <c r="A11" s="7" t="s">
        <v>35</v>
      </c>
      <c r="B11" s="7" t="s">
        <v>5</v>
      </c>
      <c r="C11" s="7" t="s">
        <v>6</v>
      </c>
      <c r="D11" s="14" t="s">
        <v>4</v>
      </c>
      <c r="E11" s="7" t="s">
        <v>7</v>
      </c>
      <c r="F11" s="7" t="s">
        <v>8</v>
      </c>
    </row>
    <row r="12" spans="1:6" ht="15">
      <c r="A12" s="8">
        <v>1</v>
      </c>
      <c r="B12" s="9">
        <f>B5</f>
        <v>50000</v>
      </c>
      <c r="C12" s="9">
        <f>B12*$F$6</f>
        <v>7500</v>
      </c>
      <c r="D12" s="15">
        <f>$B$12/5+C12</f>
        <v>17500</v>
      </c>
      <c r="E12" s="9">
        <f>D12-C12</f>
        <v>10000</v>
      </c>
      <c r="F12" s="9">
        <f>B12-E12</f>
        <v>40000</v>
      </c>
    </row>
    <row r="13" spans="1:6" ht="15">
      <c r="A13" s="8">
        <f>A12+1</f>
        <v>2</v>
      </c>
      <c r="B13" s="9">
        <f>F12</f>
        <v>40000</v>
      </c>
      <c r="C13" s="9">
        <f>B13*$F$6</f>
        <v>6000</v>
      </c>
      <c r="D13" s="15">
        <f>$B$12/5+C13</f>
        <v>16000</v>
      </c>
      <c r="E13" s="9">
        <f>D13-C13</f>
        <v>10000</v>
      </c>
      <c r="F13" s="9">
        <f>B13-E13</f>
        <v>30000</v>
      </c>
    </row>
    <row r="14" spans="1:6" ht="15">
      <c r="A14" s="8">
        <f>A13+1</f>
        <v>3</v>
      </c>
      <c r="B14" s="9">
        <f>F13</f>
        <v>30000</v>
      </c>
      <c r="C14" s="9">
        <f>B14*$F$6</f>
        <v>4500</v>
      </c>
      <c r="D14" s="15">
        <f>$B$12/5+C14</f>
        <v>14500</v>
      </c>
      <c r="E14" s="9">
        <f>D14-C14</f>
        <v>10000</v>
      </c>
      <c r="F14" s="9">
        <f>B14-E14</f>
        <v>20000</v>
      </c>
    </row>
    <row r="15" spans="1:6" ht="15">
      <c r="A15" s="8">
        <f>A14+1</f>
        <v>4</v>
      </c>
      <c r="B15" s="9">
        <f>F14</f>
        <v>20000</v>
      </c>
      <c r="C15" s="9">
        <f>B15*$F$6</f>
        <v>3000</v>
      </c>
      <c r="D15" s="15">
        <f>$B$12/5+C15</f>
        <v>13000</v>
      </c>
      <c r="E15" s="9">
        <f>D15-C15</f>
        <v>10000</v>
      </c>
      <c r="F15" s="9">
        <f>B15-E15</f>
        <v>10000</v>
      </c>
    </row>
    <row r="16" spans="1:6" ht="15">
      <c r="A16" s="8">
        <f>A15+1</f>
        <v>5</v>
      </c>
      <c r="B16" s="9">
        <f>F15</f>
        <v>10000</v>
      </c>
      <c r="C16" s="9">
        <f>B16*$F$6</f>
        <v>1500</v>
      </c>
      <c r="D16" s="15">
        <f>$B$12/5+C16</f>
        <v>11500</v>
      </c>
      <c r="E16" s="9">
        <f>D16-C16</f>
        <v>10000</v>
      </c>
      <c r="F16" s="9">
        <f>B16-E16</f>
        <v>0</v>
      </c>
    </row>
    <row r="17" spans="1:6" ht="15">
      <c r="A17" s="8"/>
      <c r="B17" s="9"/>
      <c r="C17" s="9"/>
      <c r="D17" s="9"/>
      <c r="E17" s="9"/>
      <c r="F17" s="9"/>
    </row>
    <row r="18" spans="1:6" ht="15">
      <c r="A18" s="8"/>
      <c r="B18" s="9"/>
      <c r="C18" s="9"/>
      <c r="D18" s="9"/>
      <c r="E18" s="9"/>
      <c r="F18" s="9"/>
    </row>
    <row r="19" spans="1:6" ht="15">
      <c r="A19" s="8"/>
      <c r="B19" s="9"/>
      <c r="C19" s="9"/>
      <c r="D19" s="9"/>
      <c r="E19" s="9"/>
      <c r="F19" s="9"/>
    </row>
    <row r="20" spans="1:6" ht="15">
      <c r="A20" s="8"/>
      <c r="B20" s="9"/>
      <c r="C20" s="9"/>
      <c r="D20" s="9"/>
      <c r="E20" s="9"/>
      <c r="F20" s="9"/>
    </row>
    <row r="21" spans="1:6" ht="15">
      <c r="A21" s="8"/>
      <c r="B21" s="9"/>
      <c r="C21" s="9"/>
      <c r="D21" s="9"/>
      <c r="E21" s="9"/>
      <c r="F21" s="9"/>
    </row>
    <row r="22" spans="1:6" ht="15">
      <c r="A22" s="8"/>
      <c r="B22" s="9"/>
      <c r="C22" s="9"/>
      <c r="D22" s="9"/>
      <c r="E22" s="9"/>
      <c r="F22" s="9"/>
    </row>
    <row r="23" spans="1:6" ht="15">
      <c r="A23" s="8"/>
      <c r="B23" s="9"/>
      <c r="C23" s="9"/>
      <c r="D23" s="9"/>
      <c r="E23" s="9"/>
      <c r="F23" s="9"/>
    </row>
    <row r="24" spans="1:6" ht="15">
      <c r="A24" s="8"/>
      <c r="B24" s="9"/>
      <c r="C24" s="9"/>
      <c r="D24" s="9"/>
      <c r="E24" s="9"/>
      <c r="F24" s="9"/>
    </row>
    <row r="25" spans="1:6" ht="15">
      <c r="A25" s="8"/>
      <c r="B25" s="9"/>
      <c r="C25" s="9"/>
      <c r="D25" s="9"/>
      <c r="E25" s="9"/>
      <c r="F25" s="9"/>
    </row>
    <row r="26" spans="1:6" ht="15">
      <c r="A26" s="8"/>
      <c r="B26" s="9"/>
      <c r="C26" s="9"/>
      <c r="D26" s="9"/>
      <c r="E26" s="9"/>
      <c r="F26" s="9"/>
    </row>
    <row r="27" spans="1:6" ht="15">
      <c r="A27" s="8"/>
      <c r="B27" s="9"/>
      <c r="C27" s="9"/>
      <c r="D27" s="9"/>
      <c r="E27" s="9"/>
      <c r="F27" s="9"/>
    </row>
    <row r="28" spans="1:6" ht="15">
      <c r="A28" s="8"/>
      <c r="B28" s="9"/>
      <c r="C28" s="9"/>
      <c r="D28" s="9"/>
      <c r="E28" s="9"/>
      <c r="F28" s="9"/>
    </row>
    <row r="29" spans="1:6" ht="15">
      <c r="A29" s="8"/>
      <c r="B29" s="9"/>
      <c r="C29" s="9"/>
      <c r="D29" s="9"/>
      <c r="E29" s="9"/>
      <c r="F29" s="9"/>
    </row>
    <row r="30" spans="1:6" ht="15">
      <c r="A30" s="8"/>
      <c r="B30" s="9"/>
      <c r="C30" s="9"/>
      <c r="D30" s="9"/>
      <c r="E30" s="9"/>
      <c r="F30" s="9"/>
    </row>
    <row r="31" spans="1:6" ht="15">
      <c r="A31" s="8"/>
      <c r="B31" s="9"/>
      <c r="C31" s="9"/>
      <c r="D31" s="9"/>
      <c r="E31" s="9"/>
      <c r="F31" s="9"/>
    </row>
    <row r="32" spans="1:6" ht="15">
      <c r="A32" s="8"/>
      <c r="B32" s="9"/>
      <c r="C32" s="9"/>
      <c r="D32" s="9"/>
      <c r="E32" s="9"/>
      <c r="F32" s="9"/>
    </row>
    <row r="33" spans="1:6" ht="15">
      <c r="A33" s="8"/>
      <c r="B33" s="9"/>
      <c r="C33" s="9"/>
      <c r="D33" s="9"/>
      <c r="E33" s="9"/>
      <c r="F33" s="9"/>
    </row>
    <row r="34" spans="1:6" ht="15">
      <c r="A34" s="8"/>
      <c r="B34" s="9"/>
      <c r="C34" s="9"/>
      <c r="D34" s="9"/>
      <c r="E34" s="9"/>
      <c r="F34" s="9"/>
    </row>
    <row r="35" spans="1:6" ht="15">
      <c r="A35" s="8"/>
      <c r="B35" s="9"/>
      <c r="C35" s="9"/>
      <c r="D35" s="9"/>
      <c r="E35" s="9"/>
      <c r="F35" s="9"/>
    </row>
    <row r="36" spans="1:6" ht="15">
      <c r="A36" s="8"/>
      <c r="B36" s="9"/>
      <c r="C36" s="9"/>
      <c r="D36" s="9"/>
      <c r="E36" s="9"/>
      <c r="F36" s="9"/>
    </row>
    <row r="37" spans="1:6" ht="15">
      <c r="A37" s="8"/>
      <c r="B37" s="9"/>
      <c r="C37" s="9"/>
      <c r="D37" s="9"/>
      <c r="E37" s="9"/>
      <c r="F37" s="9"/>
    </row>
    <row r="38" spans="1:6" ht="15">
      <c r="A38" s="8"/>
      <c r="B38" s="9"/>
      <c r="C38" s="9"/>
      <c r="D38" s="9"/>
      <c r="E38" s="9"/>
      <c r="F38" s="9"/>
    </row>
    <row r="39" spans="1:6" ht="15">
      <c r="A39" s="8"/>
      <c r="B39" s="9"/>
      <c r="C39" s="9"/>
      <c r="D39" s="9"/>
      <c r="E39" s="9"/>
      <c r="F39" s="9"/>
    </row>
    <row r="40" spans="1:6" ht="15">
      <c r="A40" s="8"/>
      <c r="B40" s="9"/>
      <c r="C40" s="9"/>
      <c r="D40" s="9"/>
      <c r="E40" s="9"/>
      <c r="F40" s="9"/>
    </row>
    <row r="41" spans="1:6" ht="15">
      <c r="A41" s="8"/>
      <c r="B41" s="9"/>
      <c r="C41" s="9"/>
      <c r="D41" s="9"/>
      <c r="E41" s="9"/>
      <c r="F41" s="9"/>
    </row>
    <row r="42" spans="1:6" ht="15">
      <c r="A42" s="8"/>
      <c r="B42" s="9"/>
      <c r="C42" s="9"/>
      <c r="D42" s="9"/>
      <c r="E42" s="9"/>
      <c r="F42" s="9"/>
    </row>
    <row r="43" spans="1:6" ht="15">
      <c r="A43" s="8"/>
      <c r="B43" s="9"/>
      <c r="C43" s="9"/>
      <c r="D43" s="9"/>
      <c r="E43" s="9"/>
      <c r="F43" s="9"/>
    </row>
    <row r="44" spans="1:6" ht="15">
      <c r="A44" s="8"/>
      <c r="B44" s="9"/>
      <c r="C44" s="9"/>
      <c r="D44" s="9"/>
      <c r="E44" s="9"/>
      <c r="F44" s="9"/>
    </row>
    <row r="45" spans="1:6" ht="15">
      <c r="A45" s="8"/>
      <c r="B45" s="9"/>
      <c r="C45" s="9"/>
      <c r="D45" s="9"/>
      <c r="E45" s="9"/>
      <c r="F45" s="9"/>
    </row>
    <row r="46" spans="1:6" ht="15">
      <c r="A46" s="8"/>
      <c r="B46" s="9"/>
      <c r="C46" s="9"/>
      <c r="D46" s="9"/>
      <c r="E46" s="9"/>
      <c r="F46" s="9"/>
    </row>
    <row r="47" spans="1:6" ht="15">
      <c r="A47" s="8"/>
      <c r="B47" s="9"/>
      <c r="C47" s="9"/>
      <c r="D47" s="9"/>
      <c r="E47" s="9"/>
      <c r="F47" s="9"/>
    </row>
    <row r="48" spans="1:6" ht="15">
      <c r="A48" s="8"/>
      <c r="B48" s="9"/>
      <c r="C48" s="9"/>
      <c r="D48" s="9"/>
      <c r="E48" s="9"/>
      <c r="F48" s="9"/>
    </row>
    <row r="49" spans="1:6" ht="15">
      <c r="A49" s="8"/>
      <c r="B49" s="9"/>
      <c r="C49" s="9"/>
      <c r="D49" s="9"/>
      <c r="E49" s="9"/>
      <c r="F49" s="9"/>
    </row>
    <row r="50" spans="1:6" ht="15">
      <c r="A50" s="8"/>
      <c r="B50" s="9"/>
      <c r="C50" s="9"/>
      <c r="D50" s="9"/>
      <c r="E50" s="9"/>
      <c r="F50" s="9"/>
    </row>
    <row r="51" spans="1:6" ht="15">
      <c r="A51" s="8"/>
      <c r="B51" s="9"/>
      <c r="C51" s="9"/>
      <c r="D51" s="9"/>
      <c r="E51" s="9"/>
      <c r="F51" s="9"/>
    </row>
    <row r="52" spans="1:6" ht="15">
      <c r="A52" s="8"/>
      <c r="B52" s="9"/>
      <c r="C52" s="9"/>
      <c r="D52" s="9"/>
      <c r="E52" s="9"/>
      <c r="F52" s="9"/>
    </row>
    <row r="53" spans="1:6" ht="15">
      <c r="A53" s="8"/>
      <c r="B53" s="9"/>
      <c r="C53" s="9"/>
      <c r="D53" s="9"/>
      <c r="E53" s="9"/>
      <c r="F53" s="9"/>
    </row>
    <row r="54" spans="1:6" ht="15">
      <c r="A54" s="8"/>
      <c r="B54" s="9"/>
      <c r="C54" s="9"/>
      <c r="D54" s="9"/>
      <c r="E54" s="9"/>
      <c r="F54" s="9"/>
    </row>
    <row r="55" spans="1:6" ht="15">
      <c r="A55" s="8"/>
      <c r="B55" s="9"/>
      <c r="C55" s="9"/>
      <c r="D55" s="9"/>
      <c r="E55" s="9"/>
      <c r="F55" s="9"/>
    </row>
    <row r="56" spans="1:6" ht="15">
      <c r="A56" s="8"/>
      <c r="B56" s="9"/>
      <c r="C56" s="9"/>
      <c r="D56" s="9"/>
      <c r="E56" s="9"/>
      <c r="F56" s="9"/>
    </row>
    <row r="57" spans="1:6" ht="15">
      <c r="A57" s="8"/>
      <c r="B57" s="9"/>
      <c r="C57" s="9"/>
      <c r="D57" s="9"/>
      <c r="E57" s="9"/>
      <c r="F57" s="9"/>
    </row>
    <row r="58" spans="1:6" ht="15">
      <c r="A58" s="8"/>
      <c r="B58" s="9"/>
      <c r="C58" s="9"/>
      <c r="D58" s="9"/>
      <c r="E58" s="9"/>
      <c r="F58" s="9"/>
    </row>
    <row r="59" spans="1:6" ht="15">
      <c r="A59" s="8"/>
      <c r="B59" s="9"/>
      <c r="C59" s="9"/>
      <c r="D59" s="9"/>
      <c r="E59" s="9"/>
      <c r="F59" s="9"/>
    </row>
    <row r="60" spans="1:6" ht="15">
      <c r="A60" s="8"/>
      <c r="B60" s="9"/>
      <c r="C60" s="9"/>
      <c r="D60" s="9"/>
      <c r="E60" s="9"/>
      <c r="F60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zoomScale="200" zoomScaleNormal="200" workbookViewId="0" topLeftCell="A1">
      <selection activeCell="A1" sqref="A1"/>
    </sheetView>
  </sheetViews>
  <sheetFormatPr defaultColWidth="11.421875" defaultRowHeight="15"/>
  <cols>
    <col min="1" max="1" width="12.140625" style="0" customWidth="1"/>
    <col min="3" max="3" width="15.00390625" style="0" customWidth="1"/>
    <col min="4" max="4" width="14.7109375" style="0" customWidth="1"/>
    <col min="5" max="5" width="12.28125" style="0" bestFit="1" customWidth="1"/>
  </cols>
  <sheetData>
    <row r="1" ht="15">
      <c r="A1" t="s">
        <v>56</v>
      </c>
    </row>
    <row r="2" spans="1:5" ht="15">
      <c r="A2" t="s">
        <v>36</v>
      </c>
      <c r="E2" s="11"/>
    </row>
    <row r="3" ht="15">
      <c r="A3" t="s">
        <v>37</v>
      </c>
    </row>
    <row r="5" spans="1:2" ht="15">
      <c r="A5" t="s">
        <v>0</v>
      </c>
      <c r="B5" s="3">
        <v>4500</v>
      </c>
    </row>
    <row r="6" spans="1:2" ht="15">
      <c r="A6" t="s">
        <v>39</v>
      </c>
      <c r="B6" s="16">
        <v>0.12</v>
      </c>
    </row>
    <row r="7" spans="1:6" ht="15">
      <c r="A7" t="s">
        <v>38</v>
      </c>
      <c r="B7" s="5"/>
      <c r="E7" s="2" t="s">
        <v>9</v>
      </c>
      <c r="F7" s="17">
        <f>B6/12</f>
        <v>0.01</v>
      </c>
    </row>
    <row r="8" spans="1:6" ht="15">
      <c r="A8" t="s">
        <v>40</v>
      </c>
      <c r="D8" s="2"/>
      <c r="E8" s="2" t="s">
        <v>10</v>
      </c>
      <c r="F8">
        <f>F7+1</f>
        <v>1.01</v>
      </c>
    </row>
    <row r="9" spans="1:5" ht="15">
      <c r="A9" t="s">
        <v>41</v>
      </c>
      <c r="D9" s="2"/>
      <c r="E9" s="2"/>
    </row>
    <row r="10" spans="1:5" ht="15">
      <c r="A10" t="s">
        <v>42</v>
      </c>
      <c r="C10" s="13"/>
      <c r="D10" s="2"/>
      <c r="E10" s="13"/>
    </row>
    <row r="11" spans="2:5" ht="15">
      <c r="B11" s="5"/>
      <c r="E11" s="2"/>
    </row>
    <row r="12" spans="1:6" ht="47.25" customHeight="1">
      <c r="A12" s="7" t="s">
        <v>43</v>
      </c>
      <c r="B12" s="7" t="s">
        <v>5</v>
      </c>
      <c r="C12" s="7" t="s">
        <v>6</v>
      </c>
      <c r="D12" s="14" t="s">
        <v>4</v>
      </c>
      <c r="E12" s="7" t="s">
        <v>7</v>
      </c>
      <c r="F12" s="7" t="s">
        <v>8</v>
      </c>
    </row>
    <row r="13" spans="1:6" ht="15">
      <c r="A13" s="8">
        <v>1</v>
      </c>
      <c r="B13" s="9">
        <f>B5</f>
        <v>4500</v>
      </c>
      <c r="C13" s="9">
        <f aca="true" t="shared" si="0" ref="C13:C18">B13*$F$7</f>
        <v>45</v>
      </c>
      <c r="D13" s="15">
        <f aca="true" t="shared" si="1" ref="D13:D18">$B$13/6+C13</f>
        <v>795</v>
      </c>
      <c r="E13" s="9">
        <f aca="true" t="shared" si="2" ref="E13:E18">D13-C13</f>
        <v>750</v>
      </c>
      <c r="F13" s="9">
        <f aca="true" t="shared" si="3" ref="F13:F18">B13-E13</f>
        <v>3750</v>
      </c>
    </row>
    <row r="14" spans="1:6" ht="15">
      <c r="A14" s="8">
        <f>A13+1</f>
        <v>2</v>
      </c>
      <c r="B14" s="9">
        <f>F13</f>
        <v>3750</v>
      </c>
      <c r="C14" s="9">
        <f t="shared" si="0"/>
        <v>37.5</v>
      </c>
      <c r="D14" s="15">
        <f t="shared" si="1"/>
        <v>787.5</v>
      </c>
      <c r="E14" s="9">
        <f t="shared" si="2"/>
        <v>750</v>
      </c>
      <c r="F14" s="9">
        <f t="shared" si="3"/>
        <v>3000</v>
      </c>
    </row>
    <row r="15" spans="1:6" ht="15">
      <c r="A15" s="8">
        <f>A14+1</f>
        <v>3</v>
      </c>
      <c r="B15" s="9">
        <f>F14</f>
        <v>3000</v>
      </c>
      <c r="C15" s="9">
        <f t="shared" si="0"/>
        <v>30</v>
      </c>
      <c r="D15" s="15">
        <f t="shared" si="1"/>
        <v>780</v>
      </c>
      <c r="E15" s="9">
        <f t="shared" si="2"/>
        <v>750</v>
      </c>
      <c r="F15" s="9">
        <f t="shared" si="3"/>
        <v>2250</v>
      </c>
    </row>
    <row r="16" spans="1:6" ht="15">
      <c r="A16" s="8">
        <f>A15+1</f>
        <v>4</v>
      </c>
      <c r="B16" s="9">
        <f>F15</f>
        <v>2250</v>
      </c>
      <c r="C16" s="9">
        <f t="shared" si="0"/>
        <v>22.5</v>
      </c>
      <c r="D16" s="15">
        <f t="shared" si="1"/>
        <v>772.5</v>
      </c>
      <c r="E16" s="9">
        <f t="shared" si="2"/>
        <v>750</v>
      </c>
      <c r="F16" s="9">
        <f t="shared" si="3"/>
        <v>1500</v>
      </c>
    </row>
    <row r="17" spans="1:6" ht="15">
      <c r="A17" s="8">
        <f>A16+1</f>
        <v>5</v>
      </c>
      <c r="B17" s="9">
        <f>F16</f>
        <v>1500</v>
      </c>
      <c r="C17" s="9">
        <f t="shared" si="0"/>
        <v>15</v>
      </c>
      <c r="D17" s="15">
        <f t="shared" si="1"/>
        <v>765</v>
      </c>
      <c r="E17" s="9">
        <f t="shared" si="2"/>
        <v>750</v>
      </c>
      <c r="F17" s="9">
        <f t="shared" si="3"/>
        <v>750</v>
      </c>
    </row>
    <row r="18" spans="1:6" ht="15">
      <c r="A18" s="8">
        <f>A17+1</f>
        <v>6</v>
      </c>
      <c r="B18" s="9">
        <f>F17</f>
        <v>750</v>
      </c>
      <c r="C18" s="9">
        <f t="shared" si="0"/>
        <v>7.5</v>
      </c>
      <c r="D18" s="15">
        <f t="shared" si="1"/>
        <v>757.5</v>
      </c>
      <c r="E18" s="9">
        <f t="shared" si="2"/>
        <v>750</v>
      </c>
      <c r="F18" s="9">
        <f t="shared" si="3"/>
        <v>0</v>
      </c>
    </row>
    <row r="19" spans="1:6" ht="15">
      <c r="A19" s="8"/>
      <c r="B19" s="9"/>
      <c r="C19" s="9"/>
      <c r="D19" s="9"/>
      <c r="E19" s="9"/>
      <c r="F19" s="9"/>
    </row>
    <row r="20" spans="1:6" ht="15">
      <c r="A20" s="8"/>
      <c r="B20" s="9"/>
      <c r="C20" s="9"/>
      <c r="D20" s="9"/>
      <c r="E20" s="9"/>
      <c r="F20" s="9"/>
    </row>
    <row r="21" spans="1:6" ht="15">
      <c r="A21" s="8"/>
      <c r="B21" s="9"/>
      <c r="C21" s="9"/>
      <c r="D21" s="9"/>
      <c r="E21" s="9"/>
      <c r="F21" s="9"/>
    </row>
    <row r="22" spans="1:6" ht="15">
      <c r="A22" s="8"/>
      <c r="B22" s="9"/>
      <c r="C22" s="9"/>
      <c r="D22" s="9"/>
      <c r="E22" s="9"/>
      <c r="F22" s="9"/>
    </row>
    <row r="23" spans="1:6" ht="15">
      <c r="A23" s="8"/>
      <c r="B23" s="9"/>
      <c r="C23" s="9"/>
      <c r="D23" s="9"/>
      <c r="E23" s="9"/>
      <c r="F23" s="9"/>
    </row>
    <row r="24" spans="1:6" ht="15">
      <c r="A24" s="8"/>
      <c r="B24" s="9"/>
      <c r="C24" s="9"/>
      <c r="D24" s="9"/>
      <c r="E24" s="9"/>
      <c r="F24" s="9"/>
    </row>
    <row r="25" spans="1:6" ht="15">
      <c r="A25" s="8"/>
      <c r="B25" s="9"/>
      <c r="C25" s="9"/>
      <c r="D25" s="9"/>
      <c r="E25" s="9"/>
      <c r="F25" s="9"/>
    </row>
    <row r="26" spans="1:6" ht="15">
      <c r="A26" s="8"/>
      <c r="B26" s="9"/>
      <c r="C26" s="9"/>
      <c r="D26" s="9"/>
      <c r="E26" s="9"/>
      <c r="F26" s="9"/>
    </row>
    <row r="27" spans="1:6" ht="15">
      <c r="A27" s="8"/>
      <c r="B27" s="9"/>
      <c r="C27" s="9"/>
      <c r="D27" s="9"/>
      <c r="E27" s="9"/>
      <c r="F27" s="9"/>
    </row>
    <row r="28" spans="1:6" ht="15">
      <c r="A28" s="8"/>
      <c r="B28" s="9"/>
      <c r="C28" s="9"/>
      <c r="D28" s="9"/>
      <c r="E28" s="9"/>
      <c r="F28" s="9"/>
    </row>
    <row r="29" spans="1:6" ht="15">
      <c r="A29" s="8"/>
      <c r="B29" s="9"/>
      <c r="C29" s="9"/>
      <c r="D29" s="9"/>
      <c r="E29" s="9"/>
      <c r="F29" s="9"/>
    </row>
    <row r="30" spans="1:6" ht="15">
      <c r="A30" s="8"/>
      <c r="B30" s="9"/>
      <c r="C30" s="9"/>
      <c r="D30" s="9"/>
      <c r="E30" s="9"/>
      <c r="F30" s="9"/>
    </row>
    <row r="31" spans="1:6" ht="15">
      <c r="A31" s="8"/>
      <c r="B31" s="9"/>
      <c r="C31" s="9"/>
      <c r="D31" s="9"/>
      <c r="E31" s="9"/>
      <c r="F31" s="9"/>
    </row>
    <row r="32" spans="1:6" ht="15">
      <c r="A32" s="8"/>
      <c r="B32" s="9"/>
      <c r="C32" s="9"/>
      <c r="D32" s="9"/>
      <c r="E32" s="9"/>
      <c r="F32" s="9"/>
    </row>
    <row r="33" spans="1:6" ht="15">
      <c r="A33" s="8"/>
      <c r="B33" s="9"/>
      <c r="C33" s="9"/>
      <c r="D33" s="9"/>
      <c r="E33" s="9"/>
      <c r="F33" s="9"/>
    </row>
    <row r="34" spans="1:6" ht="15">
      <c r="A34" s="8"/>
      <c r="B34" s="9"/>
      <c r="C34" s="9"/>
      <c r="D34" s="9"/>
      <c r="E34" s="9"/>
      <c r="F34" s="9"/>
    </row>
    <row r="35" spans="1:6" ht="15">
      <c r="A35" s="8"/>
      <c r="B35" s="9"/>
      <c r="C35" s="9"/>
      <c r="D35" s="9"/>
      <c r="E35" s="9"/>
      <c r="F35" s="9"/>
    </row>
    <row r="36" spans="1:6" ht="15">
      <c r="A36" s="8"/>
      <c r="B36" s="9"/>
      <c r="C36" s="9"/>
      <c r="D36" s="9"/>
      <c r="E36" s="9"/>
      <c r="F36" s="9"/>
    </row>
    <row r="37" spans="1:6" ht="15">
      <c r="A37" s="8"/>
      <c r="B37" s="9"/>
      <c r="C37" s="9"/>
      <c r="D37" s="9"/>
      <c r="E37" s="9"/>
      <c r="F37" s="9"/>
    </row>
    <row r="38" spans="1:6" ht="15">
      <c r="A38" s="8"/>
      <c r="B38" s="9"/>
      <c r="C38" s="9"/>
      <c r="D38" s="9"/>
      <c r="E38" s="9"/>
      <c r="F38" s="9"/>
    </row>
    <row r="39" spans="1:6" ht="15">
      <c r="A39" s="8"/>
      <c r="B39" s="9"/>
      <c r="C39" s="9"/>
      <c r="D39" s="9"/>
      <c r="E39" s="9"/>
      <c r="F39" s="9"/>
    </row>
    <row r="40" spans="1:6" ht="15">
      <c r="A40" s="8"/>
      <c r="B40" s="9"/>
      <c r="C40" s="9"/>
      <c r="D40" s="9"/>
      <c r="E40" s="9"/>
      <c r="F40" s="9"/>
    </row>
    <row r="41" spans="1:6" ht="15">
      <c r="A41" s="8"/>
      <c r="B41" s="9"/>
      <c r="C41" s="9"/>
      <c r="D41" s="9"/>
      <c r="E41" s="9"/>
      <c r="F41" s="9"/>
    </row>
    <row r="42" spans="1:6" ht="15">
      <c r="A42" s="8"/>
      <c r="B42" s="9"/>
      <c r="C42" s="9"/>
      <c r="D42" s="9"/>
      <c r="E42" s="9"/>
      <c r="F42" s="9"/>
    </row>
    <row r="43" spans="1:6" ht="15">
      <c r="A43" s="8"/>
      <c r="B43" s="9"/>
      <c r="C43" s="9"/>
      <c r="D43" s="9"/>
      <c r="E43" s="9"/>
      <c r="F43" s="9"/>
    </row>
    <row r="44" spans="1:6" ht="15">
      <c r="A44" s="8"/>
      <c r="B44" s="9"/>
      <c r="C44" s="9"/>
      <c r="D44" s="9"/>
      <c r="E44" s="9"/>
      <c r="F44" s="9"/>
    </row>
    <row r="45" spans="1:6" ht="15">
      <c r="A45" s="8"/>
      <c r="B45" s="9"/>
      <c r="C45" s="9"/>
      <c r="D45" s="9"/>
      <c r="E45" s="9"/>
      <c r="F45" s="9"/>
    </row>
    <row r="46" spans="1:6" ht="15">
      <c r="A46" s="8"/>
      <c r="B46" s="9"/>
      <c r="C46" s="9"/>
      <c r="D46" s="9"/>
      <c r="E46" s="9"/>
      <c r="F46" s="9"/>
    </row>
    <row r="47" spans="1:6" ht="15">
      <c r="A47" s="8"/>
      <c r="B47" s="9"/>
      <c r="C47" s="9"/>
      <c r="D47" s="9"/>
      <c r="E47" s="9"/>
      <c r="F47" s="9"/>
    </row>
    <row r="48" spans="1:6" ht="15">
      <c r="A48" s="8"/>
      <c r="B48" s="9"/>
      <c r="C48" s="9"/>
      <c r="D48" s="9"/>
      <c r="E48" s="9"/>
      <c r="F48" s="9"/>
    </row>
    <row r="49" spans="1:6" ht="15">
      <c r="A49" s="8"/>
      <c r="B49" s="9"/>
      <c r="C49" s="9"/>
      <c r="D49" s="9"/>
      <c r="E49" s="9"/>
      <c r="F49" s="9"/>
    </row>
    <row r="50" spans="1:6" ht="15">
      <c r="A50" s="8"/>
      <c r="B50" s="9"/>
      <c r="C50" s="9"/>
      <c r="D50" s="9"/>
      <c r="E50" s="9"/>
      <c r="F50" s="9"/>
    </row>
    <row r="51" spans="1:6" ht="15">
      <c r="A51" s="8"/>
      <c r="B51" s="9"/>
      <c r="C51" s="9"/>
      <c r="D51" s="9"/>
      <c r="E51" s="9"/>
      <c r="F51" s="9"/>
    </row>
    <row r="52" spans="1:6" ht="15">
      <c r="A52" s="8"/>
      <c r="B52" s="9"/>
      <c r="C52" s="9"/>
      <c r="D52" s="9"/>
      <c r="E52" s="9"/>
      <c r="F52" s="9"/>
    </row>
    <row r="53" spans="1:6" ht="15">
      <c r="A53" s="8"/>
      <c r="B53" s="9"/>
      <c r="C53" s="9"/>
      <c r="D53" s="9"/>
      <c r="E53" s="9"/>
      <c r="F53" s="9"/>
    </row>
    <row r="54" spans="1:6" ht="15">
      <c r="A54" s="8"/>
      <c r="B54" s="9"/>
      <c r="C54" s="9"/>
      <c r="D54" s="9"/>
      <c r="E54" s="9"/>
      <c r="F54" s="9"/>
    </row>
    <row r="55" spans="1:6" ht="15">
      <c r="A55" s="8"/>
      <c r="B55" s="9"/>
      <c r="C55" s="9"/>
      <c r="D55" s="9"/>
      <c r="E55" s="9"/>
      <c r="F55" s="9"/>
    </row>
    <row r="56" spans="1:6" ht="15">
      <c r="A56" s="8"/>
      <c r="B56" s="9"/>
      <c r="C56" s="9"/>
      <c r="D56" s="9"/>
      <c r="E56" s="9"/>
      <c r="F56" s="9"/>
    </row>
    <row r="57" spans="1:6" ht="15">
      <c r="A57" s="8"/>
      <c r="B57" s="9"/>
      <c r="C57" s="9"/>
      <c r="D57" s="9"/>
      <c r="E57" s="9"/>
      <c r="F57" s="9"/>
    </row>
    <row r="58" spans="1:6" ht="15">
      <c r="A58" s="8"/>
      <c r="B58" s="9"/>
      <c r="C58" s="9"/>
      <c r="D58" s="9"/>
      <c r="E58" s="9"/>
      <c r="F58" s="9"/>
    </row>
    <row r="59" spans="1:6" ht="15">
      <c r="A59" s="8"/>
      <c r="B59" s="9"/>
      <c r="C59" s="9"/>
      <c r="D59" s="9"/>
      <c r="E59" s="9"/>
      <c r="F59" s="9"/>
    </row>
    <row r="60" spans="1:6" ht="15">
      <c r="A60" s="8"/>
      <c r="B60" s="9"/>
      <c r="C60" s="9"/>
      <c r="D60" s="9"/>
      <c r="E60" s="9"/>
      <c r="F60" s="9"/>
    </row>
    <row r="61" spans="1:6" ht="15">
      <c r="A61" s="8"/>
      <c r="B61" s="9"/>
      <c r="C61" s="9"/>
      <c r="D61" s="9"/>
      <c r="E61" s="9"/>
      <c r="F61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8"/>
  <sheetViews>
    <sheetView zoomScale="200" zoomScaleNormal="200" workbookViewId="0" topLeftCell="A1">
      <selection activeCell="A2" sqref="A2"/>
    </sheetView>
  </sheetViews>
  <sheetFormatPr defaultColWidth="11.421875" defaultRowHeight="15"/>
  <cols>
    <col min="1" max="1" width="12.140625" style="0" customWidth="1"/>
    <col min="3" max="3" width="15.00390625" style="0" customWidth="1"/>
    <col min="4" max="4" width="14.7109375" style="0" customWidth="1"/>
    <col min="5" max="5" width="12.28125" style="0" bestFit="1" customWidth="1"/>
  </cols>
  <sheetData>
    <row r="1" ht="15">
      <c r="A1" t="s">
        <v>57</v>
      </c>
    </row>
    <row r="2" spans="1:5" ht="15">
      <c r="A2" t="s">
        <v>44</v>
      </c>
      <c r="E2" s="11"/>
    </row>
    <row r="3" ht="15">
      <c r="A3" t="s">
        <v>37</v>
      </c>
    </row>
    <row r="4" ht="15">
      <c r="A4" s="18" t="s">
        <v>45</v>
      </c>
    </row>
    <row r="5" spans="1:2" ht="15">
      <c r="A5" t="s">
        <v>0</v>
      </c>
      <c r="B5" s="3">
        <v>50000</v>
      </c>
    </row>
    <row r="6" spans="1:2" ht="15">
      <c r="A6" t="s">
        <v>39</v>
      </c>
      <c r="B6" s="16">
        <v>0.15</v>
      </c>
    </row>
    <row r="7" spans="1:6" ht="15">
      <c r="A7" t="s">
        <v>20</v>
      </c>
      <c r="B7" s="5"/>
      <c r="E7" s="2" t="s">
        <v>9</v>
      </c>
      <c r="F7" s="19">
        <f>B6</f>
        <v>0.15</v>
      </c>
    </row>
    <row r="8" spans="1:6" ht="15">
      <c r="A8" t="s">
        <v>46</v>
      </c>
      <c r="D8" s="2"/>
      <c r="E8" s="2" t="s">
        <v>10</v>
      </c>
      <c r="F8">
        <f>F7+1</f>
        <v>1.15</v>
      </c>
    </row>
    <row r="9" spans="1:5" ht="15">
      <c r="A9" t="s">
        <v>48</v>
      </c>
      <c r="B9" s="5">
        <v>5</v>
      </c>
      <c r="D9" s="2"/>
      <c r="E9" s="2"/>
    </row>
    <row r="10" spans="1:5" ht="15">
      <c r="A10" s="18" t="s">
        <v>47</v>
      </c>
      <c r="B10" s="20"/>
      <c r="C10" s="18"/>
      <c r="D10" s="18" t="s">
        <v>17</v>
      </c>
      <c r="E10" s="21">
        <f>B5*F8^B9*F7/(F8^B9-1)</f>
        <v>14915.777623076421</v>
      </c>
    </row>
    <row r="11" spans="1:6" ht="47.25" customHeight="1">
      <c r="A11" s="7" t="s">
        <v>22</v>
      </c>
      <c r="B11" s="7" t="s">
        <v>5</v>
      </c>
      <c r="C11" s="7" t="s">
        <v>6</v>
      </c>
      <c r="D11" s="14" t="s">
        <v>4</v>
      </c>
      <c r="E11" s="7" t="s">
        <v>7</v>
      </c>
      <c r="F11" s="7" t="s">
        <v>8</v>
      </c>
    </row>
    <row r="12" spans="1:6" ht="15">
      <c r="A12" s="8">
        <v>1</v>
      </c>
      <c r="B12" s="9">
        <f>B5</f>
        <v>50000</v>
      </c>
      <c r="C12" s="9">
        <f>B12*$F$7</f>
        <v>7500</v>
      </c>
      <c r="D12" s="15">
        <f>$E$10</f>
        <v>14915.777623076421</v>
      </c>
      <c r="E12" s="9">
        <f>D12-C12</f>
        <v>7415.777623076421</v>
      </c>
      <c r="F12" s="9">
        <f>B12-E12</f>
        <v>42584.22237692358</v>
      </c>
    </row>
    <row r="13" spans="1:6" ht="15">
      <c r="A13" s="8">
        <f>A12+1</f>
        <v>2</v>
      </c>
      <c r="B13" s="9">
        <f>F12</f>
        <v>42584.22237692358</v>
      </c>
      <c r="C13" s="9">
        <f>B13*$F$7</f>
        <v>6387.633356538537</v>
      </c>
      <c r="D13" s="15">
        <f>$E$10</f>
        <v>14915.777623076421</v>
      </c>
      <c r="E13" s="9">
        <f>D13-C13</f>
        <v>8528.144266537885</v>
      </c>
      <c r="F13" s="9">
        <f>B13-E13</f>
        <v>34056.07811038569</v>
      </c>
    </row>
    <row r="14" spans="1:6" ht="15">
      <c r="A14" s="8">
        <f>A13+1</f>
        <v>3</v>
      </c>
      <c r="B14" s="9">
        <f>F13</f>
        <v>34056.07811038569</v>
      </c>
      <c r="C14" s="9">
        <f>B14*$F$7</f>
        <v>5108.411716557854</v>
      </c>
      <c r="D14" s="15">
        <f>$E$10</f>
        <v>14915.777623076421</v>
      </c>
      <c r="E14" s="9">
        <f>D14-C14</f>
        <v>9807.365906518567</v>
      </c>
      <c r="F14" s="9">
        <f>B14-E14</f>
        <v>24248.712203867126</v>
      </c>
    </row>
    <row r="15" spans="1:6" ht="15">
      <c r="A15" s="8">
        <f>A14+1</f>
        <v>4</v>
      </c>
      <c r="B15" s="9">
        <f>F14</f>
        <v>24248.712203867126</v>
      </c>
      <c r="C15" s="9">
        <f>B15*$F$7</f>
        <v>3637.306830580069</v>
      </c>
      <c r="D15" s="15">
        <f>$E$10</f>
        <v>14915.777623076421</v>
      </c>
      <c r="E15" s="9">
        <f>D15-C15</f>
        <v>11278.470792496351</v>
      </c>
      <c r="F15" s="9">
        <f>B15-E15</f>
        <v>12970.241411370775</v>
      </c>
    </row>
    <row r="16" spans="1:6" ht="15">
      <c r="A16" s="8">
        <f>A15+1</f>
        <v>5</v>
      </c>
      <c r="B16" s="9">
        <f>F15</f>
        <v>12970.241411370775</v>
      </c>
      <c r="C16" s="9">
        <f>B16*$F$7</f>
        <v>1945.536211705616</v>
      </c>
      <c r="D16" s="15">
        <f>$E$10</f>
        <v>14915.777623076421</v>
      </c>
      <c r="E16" s="9">
        <f>D16-C16</f>
        <v>12970.241411370806</v>
      </c>
      <c r="F16" s="9">
        <f>B16-E16</f>
        <v>-3.092281986027956E-11</v>
      </c>
    </row>
    <row r="17" spans="1:6" ht="15">
      <c r="A17" s="8"/>
      <c r="B17" s="9"/>
      <c r="C17" s="9"/>
      <c r="D17" s="15"/>
      <c r="E17" s="9"/>
      <c r="F17" s="9"/>
    </row>
    <row r="18" spans="1:6" ht="15">
      <c r="A18" s="8"/>
      <c r="B18" s="9"/>
      <c r="C18" s="9"/>
      <c r="D18" s="9"/>
      <c r="E18" s="9"/>
      <c r="F18" s="9"/>
    </row>
    <row r="19" spans="1:6" ht="15">
      <c r="A19" s="8"/>
      <c r="B19" s="9"/>
      <c r="C19" s="9"/>
      <c r="D19" s="9"/>
      <c r="E19" s="9"/>
      <c r="F19" s="9"/>
    </row>
    <row r="20" spans="1:6" ht="15">
      <c r="A20" s="8"/>
      <c r="B20" s="9"/>
      <c r="C20" s="9"/>
      <c r="D20" s="9"/>
      <c r="E20" s="9"/>
      <c r="F20" s="9"/>
    </row>
    <row r="21" ht="15">
      <c r="A21" s="18" t="s">
        <v>49</v>
      </c>
    </row>
    <row r="22" spans="1:2" ht="15">
      <c r="A22" t="s">
        <v>0</v>
      </c>
      <c r="B22" s="3">
        <v>50000</v>
      </c>
    </row>
    <row r="23" spans="1:2" ht="15">
      <c r="A23" t="s">
        <v>39</v>
      </c>
      <c r="B23" s="16">
        <v>0.15</v>
      </c>
    </row>
    <row r="24" spans="1:6" ht="15">
      <c r="A24" t="s">
        <v>50</v>
      </c>
      <c r="B24" s="5"/>
      <c r="E24" s="2" t="s">
        <v>9</v>
      </c>
      <c r="F24" s="19">
        <f>B23/12</f>
        <v>0.012499999999999999</v>
      </c>
    </row>
    <row r="25" spans="1:6" ht="15">
      <c r="A25" t="s">
        <v>46</v>
      </c>
      <c r="D25" s="2"/>
      <c r="E25" s="2" t="s">
        <v>10</v>
      </c>
      <c r="F25">
        <f>F24+1</f>
        <v>1.0125</v>
      </c>
    </row>
    <row r="26" spans="1:5" ht="15">
      <c r="A26" t="s">
        <v>48</v>
      </c>
      <c r="B26" s="5">
        <f>5*12</f>
        <v>60</v>
      </c>
      <c r="D26" s="2"/>
      <c r="E26" s="2"/>
    </row>
    <row r="27" spans="1:5" ht="15">
      <c r="A27" s="18" t="s">
        <v>47</v>
      </c>
      <c r="B27" s="20"/>
      <c r="C27" s="18"/>
      <c r="D27" s="18" t="s">
        <v>17</v>
      </c>
      <c r="E27" s="21">
        <f>B22*F25^B26*F24/(F25^B26-1)</f>
        <v>1189.4965043179375</v>
      </c>
    </row>
    <row r="28" spans="1:6" ht="45">
      <c r="A28" s="7" t="s">
        <v>51</v>
      </c>
      <c r="B28" s="7" t="s">
        <v>5</v>
      </c>
      <c r="C28" s="7" t="s">
        <v>6</v>
      </c>
      <c r="D28" s="14" t="s">
        <v>4</v>
      </c>
      <c r="E28" s="7" t="s">
        <v>7</v>
      </c>
      <c r="F28" s="7" t="s">
        <v>8</v>
      </c>
    </row>
    <row r="29" spans="1:6" ht="15">
      <c r="A29" s="8">
        <v>1</v>
      </c>
      <c r="B29" s="9">
        <f>B22</f>
        <v>50000</v>
      </c>
      <c r="C29" s="9">
        <f>B29*$F$24</f>
        <v>625</v>
      </c>
      <c r="D29" s="15">
        <f>$E$27</f>
        <v>1189.4965043179375</v>
      </c>
      <c r="E29" s="9">
        <f>D29-C29</f>
        <v>564.4965043179375</v>
      </c>
      <c r="F29" s="9">
        <f>B29-E29</f>
        <v>49435.50349568206</v>
      </c>
    </row>
    <row r="30" spans="1:6" ht="15">
      <c r="A30" s="8">
        <f>A29+1</f>
        <v>2</v>
      </c>
      <c r="B30" s="9">
        <f>F29</f>
        <v>49435.50349568206</v>
      </c>
      <c r="C30" s="9">
        <f>B30*$F$24</f>
        <v>617.9437936960258</v>
      </c>
      <c r="D30" s="15">
        <f aca="true" t="shared" si="0" ref="D30:D88">$E$27</f>
        <v>1189.4965043179375</v>
      </c>
      <c r="E30" s="9">
        <f>D30-C30</f>
        <v>571.5527106219117</v>
      </c>
      <c r="F30" s="9">
        <f>B30-E30</f>
        <v>48863.95078506015</v>
      </c>
    </row>
    <row r="31" spans="1:6" ht="15">
      <c r="A31" s="8">
        <f aca="true" t="shared" si="1" ref="A31:A88">A30+1</f>
        <v>3</v>
      </c>
      <c r="B31" s="9">
        <f aca="true" t="shared" si="2" ref="B31:B88">F30</f>
        <v>48863.95078506015</v>
      </c>
      <c r="C31" s="9">
        <f aca="true" t="shared" si="3" ref="C31:C88">B31*$F$24</f>
        <v>610.7993848132519</v>
      </c>
      <c r="D31" s="15">
        <f t="shared" si="0"/>
        <v>1189.4965043179375</v>
      </c>
      <c r="E31" s="9">
        <f aca="true" t="shared" si="4" ref="E31:E88">D31-C31</f>
        <v>578.6971195046856</v>
      </c>
      <c r="F31" s="9">
        <f aca="true" t="shared" si="5" ref="F31:F88">B31-E31</f>
        <v>48285.253665555465</v>
      </c>
    </row>
    <row r="32" spans="1:6" ht="15">
      <c r="A32" s="8">
        <f t="shared" si="1"/>
        <v>4</v>
      </c>
      <c r="B32" s="9">
        <f t="shared" si="2"/>
        <v>48285.253665555465</v>
      </c>
      <c r="C32" s="9">
        <f t="shared" si="3"/>
        <v>603.5656708194433</v>
      </c>
      <c r="D32" s="15">
        <f t="shared" si="0"/>
        <v>1189.4965043179375</v>
      </c>
      <c r="E32" s="9">
        <f t="shared" si="4"/>
        <v>585.9308334984942</v>
      </c>
      <c r="F32" s="9">
        <f t="shared" si="5"/>
        <v>47699.32283205697</v>
      </c>
    </row>
    <row r="33" spans="1:6" ht="15">
      <c r="A33" s="8">
        <f t="shared" si="1"/>
        <v>5</v>
      </c>
      <c r="B33" s="9">
        <f t="shared" si="2"/>
        <v>47699.32283205697</v>
      </c>
      <c r="C33" s="9">
        <f t="shared" si="3"/>
        <v>596.2415354007121</v>
      </c>
      <c r="D33" s="15">
        <f t="shared" si="0"/>
        <v>1189.4965043179375</v>
      </c>
      <c r="E33" s="9">
        <f t="shared" si="4"/>
        <v>593.2549689172254</v>
      </c>
      <c r="F33" s="9">
        <f t="shared" si="5"/>
        <v>47106.067863139746</v>
      </c>
    </row>
    <row r="34" spans="1:6" ht="15">
      <c r="A34" s="8">
        <f t="shared" si="1"/>
        <v>6</v>
      </c>
      <c r="B34" s="9">
        <f t="shared" si="2"/>
        <v>47106.067863139746</v>
      </c>
      <c r="C34" s="9">
        <f t="shared" si="3"/>
        <v>588.8258482892468</v>
      </c>
      <c r="D34" s="15">
        <f t="shared" si="0"/>
        <v>1189.4965043179375</v>
      </c>
      <c r="E34" s="9">
        <f t="shared" si="4"/>
        <v>600.6706560286907</v>
      </c>
      <c r="F34" s="9">
        <f t="shared" si="5"/>
        <v>46505.397207111055</v>
      </c>
    </row>
    <row r="35" spans="1:6" ht="15">
      <c r="A35" s="8">
        <f t="shared" si="1"/>
        <v>7</v>
      </c>
      <c r="B35" s="9">
        <f t="shared" si="2"/>
        <v>46505.397207111055</v>
      </c>
      <c r="C35" s="9">
        <f t="shared" si="3"/>
        <v>581.3174650888882</v>
      </c>
      <c r="D35" s="15">
        <f t="shared" si="0"/>
        <v>1189.4965043179375</v>
      </c>
      <c r="E35" s="9">
        <f t="shared" si="4"/>
        <v>608.1790392290493</v>
      </c>
      <c r="F35" s="9">
        <f t="shared" si="5"/>
        <v>45897.218167882005</v>
      </c>
    </row>
    <row r="36" spans="1:6" ht="15">
      <c r="A36" s="8">
        <f t="shared" si="1"/>
        <v>8</v>
      </c>
      <c r="B36" s="9">
        <f t="shared" si="2"/>
        <v>45897.218167882005</v>
      </c>
      <c r="C36" s="9">
        <f t="shared" si="3"/>
        <v>573.715227098525</v>
      </c>
      <c r="D36" s="15">
        <f t="shared" si="0"/>
        <v>1189.4965043179375</v>
      </c>
      <c r="E36" s="9">
        <f t="shared" si="4"/>
        <v>615.7812772194125</v>
      </c>
      <c r="F36" s="9">
        <f t="shared" si="5"/>
        <v>45281.43689066259</v>
      </c>
    </row>
    <row r="37" spans="1:6" ht="15">
      <c r="A37" s="8">
        <f t="shared" si="1"/>
        <v>9</v>
      </c>
      <c r="B37" s="9">
        <f t="shared" si="2"/>
        <v>45281.43689066259</v>
      </c>
      <c r="C37" s="9">
        <f t="shared" si="3"/>
        <v>566.0179611332824</v>
      </c>
      <c r="D37" s="15">
        <f t="shared" si="0"/>
        <v>1189.4965043179375</v>
      </c>
      <c r="E37" s="9">
        <f t="shared" si="4"/>
        <v>623.4785431846551</v>
      </c>
      <c r="F37" s="9">
        <f t="shared" si="5"/>
        <v>44657.958347477936</v>
      </c>
    </row>
    <row r="38" spans="1:6" ht="15">
      <c r="A38" s="8">
        <f t="shared" si="1"/>
        <v>10</v>
      </c>
      <c r="B38" s="9">
        <f t="shared" si="2"/>
        <v>44657.958347477936</v>
      </c>
      <c r="C38" s="9">
        <f t="shared" si="3"/>
        <v>558.2244793434742</v>
      </c>
      <c r="D38" s="15">
        <f t="shared" si="0"/>
        <v>1189.4965043179375</v>
      </c>
      <c r="E38" s="9">
        <f t="shared" si="4"/>
        <v>631.2720249744633</v>
      </c>
      <c r="F38" s="9">
        <f t="shared" si="5"/>
        <v>44026.686322503476</v>
      </c>
    </row>
    <row r="39" spans="1:6" ht="15">
      <c r="A39" s="8">
        <f t="shared" si="1"/>
        <v>11</v>
      </c>
      <c r="B39" s="9">
        <f t="shared" si="2"/>
        <v>44026.686322503476</v>
      </c>
      <c r="C39" s="9">
        <f t="shared" si="3"/>
        <v>550.3335790312934</v>
      </c>
      <c r="D39" s="15">
        <f t="shared" si="0"/>
        <v>1189.4965043179375</v>
      </c>
      <c r="E39" s="9">
        <f t="shared" si="4"/>
        <v>639.162925286644</v>
      </c>
      <c r="F39" s="9">
        <f t="shared" si="5"/>
        <v>43387.523397216835</v>
      </c>
    </row>
    <row r="40" spans="1:6" ht="15">
      <c r="A40" s="8">
        <f t="shared" si="1"/>
        <v>12</v>
      </c>
      <c r="B40" s="9">
        <f t="shared" si="2"/>
        <v>43387.523397216835</v>
      </c>
      <c r="C40" s="9">
        <f t="shared" si="3"/>
        <v>542.3440424652104</v>
      </c>
      <c r="D40" s="15">
        <f t="shared" si="0"/>
        <v>1189.4965043179375</v>
      </c>
      <c r="E40" s="9">
        <f t="shared" si="4"/>
        <v>647.1524618527271</v>
      </c>
      <c r="F40" s="9">
        <f t="shared" si="5"/>
        <v>42740.37093536411</v>
      </c>
    </row>
    <row r="41" spans="1:6" ht="15">
      <c r="A41" s="8">
        <f t="shared" si="1"/>
        <v>13</v>
      </c>
      <c r="B41" s="9">
        <f t="shared" si="2"/>
        <v>42740.37093536411</v>
      </c>
      <c r="C41" s="9">
        <f t="shared" si="3"/>
        <v>534.2546366920513</v>
      </c>
      <c r="D41" s="15">
        <f t="shared" si="0"/>
        <v>1189.4965043179375</v>
      </c>
      <c r="E41" s="9">
        <f t="shared" si="4"/>
        <v>655.2418676258861</v>
      </c>
      <c r="F41" s="9">
        <f t="shared" si="5"/>
        <v>42085.12906773822</v>
      </c>
    </row>
    <row r="42" spans="1:6" ht="15">
      <c r="A42" s="8">
        <f t="shared" si="1"/>
        <v>14</v>
      </c>
      <c r="B42" s="9">
        <f t="shared" si="2"/>
        <v>42085.12906773822</v>
      </c>
      <c r="C42" s="9">
        <f t="shared" si="3"/>
        <v>526.0641133467277</v>
      </c>
      <c r="D42" s="15">
        <f t="shared" si="0"/>
        <v>1189.4965043179375</v>
      </c>
      <c r="E42" s="9">
        <f t="shared" si="4"/>
        <v>663.4323909712098</v>
      </c>
      <c r="F42" s="9">
        <f t="shared" si="5"/>
        <v>41421.69667676701</v>
      </c>
    </row>
    <row r="43" spans="1:6" ht="15">
      <c r="A43" s="8">
        <f t="shared" si="1"/>
        <v>15</v>
      </c>
      <c r="B43" s="9">
        <f t="shared" si="2"/>
        <v>41421.69667676701</v>
      </c>
      <c r="C43" s="9">
        <f t="shared" si="3"/>
        <v>517.7712084595876</v>
      </c>
      <c r="D43" s="15">
        <f t="shared" si="0"/>
        <v>1189.4965043179375</v>
      </c>
      <c r="E43" s="9">
        <f t="shared" si="4"/>
        <v>671.7252958583499</v>
      </c>
      <c r="F43" s="9">
        <f t="shared" si="5"/>
        <v>40749.97138090866</v>
      </c>
    </row>
    <row r="44" spans="1:6" ht="15">
      <c r="A44" s="8">
        <f t="shared" si="1"/>
        <v>16</v>
      </c>
      <c r="B44" s="9">
        <f t="shared" si="2"/>
        <v>40749.97138090866</v>
      </c>
      <c r="C44" s="9">
        <f t="shared" si="3"/>
        <v>509.3746422613582</v>
      </c>
      <c r="D44" s="15">
        <f t="shared" si="0"/>
        <v>1189.4965043179375</v>
      </c>
      <c r="E44" s="9">
        <f t="shared" si="4"/>
        <v>680.1218620565793</v>
      </c>
      <c r="F44" s="9">
        <f t="shared" si="5"/>
        <v>40069.84951885208</v>
      </c>
    </row>
    <row r="45" spans="1:6" ht="15">
      <c r="A45" s="8">
        <f t="shared" si="1"/>
        <v>17</v>
      </c>
      <c r="B45" s="9">
        <f t="shared" si="2"/>
        <v>40069.84951885208</v>
      </c>
      <c r="C45" s="9">
        <f t="shared" si="3"/>
        <v>500.873118985651</v>
      </c>
      <c r="D45" s="15">
        <f t="shared" si="0"/>
        <v>1189.4965043179375</v>
      </c>
      <c r="E45" s="9">
        <f t="shared" si="4"/>
        <v>688.6233853322865</v>
      </c>
      <c r="F45" s="9">
        <f t="shared" si="5"/>
        <v>39381.2261335198</v>
      </c>
    </row>
    <row r="46" spans="1:6" ht="15">
      <c r="A46" s="8">
        <f t="shared" si="1"/>
        <v>18</v>
      </c>
      <c r="B46" s="9">
        <f t="shared" si="2"/>
        <v>39381.2261335198</v>
      </c>
      <c r="C46" s="9">
        <f t="shared" si="3"/>
        <v>492.26532666899743</v>
      </c>
      <c r="D46" s="15">
        <f t="shared" si="0"/>
        <v>1189.4965043179375</v>
      </c>
      <c r="E46" s="9">
        <f t="shared" si="4"/>
        <v>697.23117764894</v>
      </c>
      <c r="F46" s="9">
        <f t="shared" si="5"/>
        <v>38683.99495587086</v>
      </c>
    </row>
    <row r="47" spans="1:6" ht="15">
      <c r="A47" s="8">
        <f t="shared" si="1"/>
        <v>19</v>
      </c>
      <c r="B47" s="9">
        <f t="shared" si="2"/>
        <v>38683.99495587086</v>
      </c>
      <c r="C47" s="9">
        <f t="shared" si="3"/>
        <v>483.5499369483857</v>
      </c>
      <c r="D47" s="15">
        <f t="shared" si="0"/>
        <v>1189.4965043179375</v>
      </c>
      <c r="E47" s="9">
        <f t="shared" si="4"/>
        <v>705.9465673695518</v>
      </c>
      <c r="F47" s="9">
        <f t="shared" si="5"/>
        <v>37978.04838850131</v>
      </c>
    </row>
    <row r="48" spans="1:6" ht="15">
      <c r="A48" s="8">
        <f t="shared" si="1"/>
        <v>20</v>
      </c>
      <c r="B48" s="9">
        <f t="shared" si="2"/>
        <v>37978.04838850131</v>
      </c>
      <c r="C48" s="9">
        <f t="shared" si="3"/>
        <v>474.72560485626633</v>
      </c>
      <c r="D48" s="15">
        <f t="shared" si="0"/>
        <v>1189.4965043179375</v>
      </c>
      <c r="E48" s="9">
        <f t="shared" si="4"/>
        <v>714.7708994616712</v>
      </c>
      <c r="F48" s="9">
        <f t="shared" si="5"/>
        <v>37263.27748903964</v>
      </c>
    </row>
    <row r="49" spans="1:6" ht="15">
      <c r="A49" s="8">
        <f t="shared" si="1"/>
        <v>21</v>
      </c>
      <c r="B49" s="9">
        <f t="shared" si="2"/>
        <v>37263.27748903964</v>
      </c>
      <c r="C49" s="9">
        <f t="shared" si="3"/>
        <v>465.79096861299547</v>
      </c>
      <c r="D49" s="15">
        <f t="shared" si="0"/>
        <v>1189.4965043179375</v>
      </c>
      <c r="E49" s="9">
        <f t="shared" si="4"/>
        <v>723.705535704942</v>
      </c>
      <c r="F49" s="9">
        <f t="shared" si="5"/>
        <v>36539.5719533347</v>
      </c>
    </row>
    <row r="50" spans="1:6" ht="15">
      <c r="A50" s="8">
        <f t="shared" si="1"/>
        <v>22</v>
      </c>
      <c r="B50" s="9">
        <f t="shared" si="2"/>
        <v>36539.5719533347</v>
      </c>
      <c r="C50" s="9">
        <f t="shared" si="3"/>
        <v>456.7446494166837</v>
      </c>
      <c r="D50" s="15">
        <f t="shared" si="0"/>
        <v>1189.4965043179375</v>
      </c>
      <c r="E50" s="9">
        <f t="shared" si="4"/>
        <v>732.7518549012538</v>
      </c>
      <c r="F50" s="9">
        <f t="shared" si="5"/>
        <v>35806.82009843345</v>
      </c>
    </row>
    <row r="51" spans="1:6" ht="15">
      <c r="A51" s="8">
        <f t="shared" si="1"/>
        <v>23</v>
      </c>
      <c r="B51" s="9">
        <f t="shared" si="2"/>
        <v>35806.82009843345</v>
      </c>
      <c r="C51" s="9">
        <f t="shared" si="3"/>
        <v>447.58525123041807</v>
      </c>
      <c r="D51" s="15">
        <f t="shared" si="0"/>
        <v>1189.4965043179375</v>
      </c>
      <c r="E51" s="9">
        <f t="shared" si="4"/>
        <v>741.9112530875194</v>
      </c>
      <c r="F51" s="9">
        <f t="shared" si="5"/>
        <v>35064.908845345926</v>
      </c>
    </row>
    <row r="52" spans="1:6" ht="15">
      <c r="A52" s="8">
        <f t="shared" si="1"/>
        <v>24</v>
      </c>
      <c r="B52" s="9">
        <f t="shared" si="2"/>
        <v>35064.908845345926</v>
      </c>
      <c r="C52" s="9">
        <f t="shared" si="3"/>
        <v>438.311360566824</v>
      </c>
      <c r="D52" s="15">
        <f t="shared" si="0"/>
        <v>1189.4965043179375</v>
      </c>
      <c r="E52" s="9">
        <f t="shared" si="4"/>
        <v>751.1851437511134</v>
      </c>
      <c r="F52" s="9">
        <f t="shared" si="5"/>
        <v>34313.72370159481</v>
      </c>
    </row>
    <row r="53" spans="1:6" ht="15">
      <c r="A53" s="8">
        <f t="shared" si="1"/>
        <v>25</v>
      </c>
      <c r="B53" s="9">
        <f t="shared" si="2"/>
        <v>34313.72370159481</v>
      </c>
      <c r="C53" s="9">
        <f t="shared" si="3"/>
        <v>428.9215462699351</v>
      </c>
      <c r="D53" s="15">
        <f t="shared" si="0"/>
        <v>1189.4965043179375</v>
      </c>
      <c r="E53" s="9">
        <f t="shared" si="4"/>
        <v>760.5749580480024</v>
      </c>
      <c r="F53" s="9">
        <f t="shared" si="5"/>
        <v>33553.14874354681</v>
      </c>
    </row>
    <row r="54" spans="1:6" ht="15">
      <c r="A54" s="8">
        <f t="shared" si="1"/>
        <v>26</v>
      </c>
      <c r="B54" s="9">
        <f t="shared" si="2"/>
        <v>33553.14874354681</v>
      </c>
      <c r="C54" s="9">
        <f t="shared" si="3"/>
        <v>419.41435929433504</v>
      </c>
      <c r="D54" s="15">
        <f t="shared" si="0"/>
        <v>1189.4965043179375</v>
      </c>
      <c r="E54" s="9">
        <f t="shared" si="4"/>
        <v>770.0821450236024</v>
      </c>
      <c r="F54" s="9">
        <f t="shared" si="5"/>
        <v>32783.066598523204</v>
      </c>
    </row>
    <row r="55" spans="1:6" ht="15">
      <c r="A55" s="8">
        <f t="shared" si="1"/>
        <v>27</v>
      </c>
      <c r="B55" s="9">
        <f t="shared" si="2"/>
        <v>32783.066598523204</v>
      </c>
      <c r="C55" s="9">
        <f t="shared" si="3"/>
        <v>409.78833248154</v>
      </c>
      <c r="D55" s="15">
        <f t="shared" si="0"/>
        <v>1189.4965043179375</v>
      </c>
      <c r="E55" s="9">
        <f t="shared" si="4"/>
        <v>779.7081718363975</v>
      </c>
      <c r="F55" s="9">
        <f t="shared" si="5"/>
        <v>32003.358426686806</v>
      </c>
    </row>
    <row r="56" spans="1:6" ht="15">
      <c r="A56" s="8">
        <f t="shared" si="1"/>
        <v>28</v>
      </c>
      <c r="B56" s="9">
        <f t="shared" si="2"/>
        <v>32003.358426686806</v>
      </c>
      <c r="C56" s="9">
        <f t="shared" si="3"/>
        <v>400.04198033358506</v>
      </c>
      <c r="D56" s="15">
        <f t="shared" si="0"/>
        <v>1189.4965043179375</v>
      </c>
      <c r="E56" s="9">
        <f t="shared" si="4"/>
        <v>789.4545239843524</v>
      </c>
      <c r="F56" s="9">
        <f t="shared" si="5"/>
        <v>31213.903902702452</v>
      </c>
    </row>
    <row r="57" spans="1:6" ht="15">
      <c r="A57" s="8">
        <f t="shared" si="1"/>
        <v>29</v>
      </c>
      <c r="B57" s="9">
        <f t="shared" si="2"/>
        <v>31213.903902702452</v>
      </c>
      <c r="C57" s="9">
        <f t="shared" si="3"/>
        <v>390.1737987837806</v>
      </c>
      <c r="D57" s="15">
        <f t="shared" si="0"/>
        <v>1189.4965043179375</v>
      </c>
      <c r="E57" s="9">
        <f t="shared" si="4"/>
        <v>799.3227055341569</v>
      </c>
      <c r="F57" s="9">
        <f t="shared" si="5"/>
        <v>30414.581197168296</v>
      </c>
    </row>
    <row r="58" spans="1:6" ht="15">
      <c r="A58" s="8">
        <f t="shared" si="1"/>
        <v>30</v>
      </c>
      <c r="B58" s="9">
        <f t="shared" si="2"/>
        <v>30414.581197168296</v>
      </c>
      <c r="C58" s="9">
        <f t="shared" si="3"/>
        <v>380.1822649646037</v>
      </c>
      <c r="D58" s="15">
        <f t="shared" si="0"/>
        <v>1189.4965043179375</v>
      </c>
      <c r="E58" s="9">
        <f t="shared" si="4"/>
        <v>809.3142393533337</v>
      </c>
      <c r="F58" s="9">
        <f t="shared" si="5"/>
        <v>29605.26695781496</v>
      </c>
    </row>
    <row r="59" spans="1:6" ht="15">
      <c r="A59" s="8">
        <f t="shared" si="1"/>
        <v>31</v>
      </c>
      <c r="B59" s="9">
        <f t="shared" si="2"/>
        <v>29605.26695781496</v>
      </c>
      <c r="C59" s="9">
        <f t="shared" si="3"/>
        <v>370.065836972687</v>
      </c>
      <c r="D59" s="15">
        <f t="shared" si="0"/>
        <v>1189.4965043179375</v>
      </c>
      <c r="E59" s="9">
        <f t="shared" si="4"/>
        <v>819.4306673452504</v>
      </c>
      <c r="F59" s="9">
        <f t="shared" si="5"/>
        <v>28785.83629046971</v>
      </c>
    </row>
    <row r="60" spans="1:6" ht="15">
      <c r="A60" s="8">
        <f t="shared" si="1"/>
        <v>32</v>
      </c>
      <c r="B60" s="9">
        <f t="shared" si="2"/>
        <v>28785.83629046971</v>
      </c>
      <c r="C60" s="9">
        <f t="shared" si="3"/>
        <v>359.8229536308713</v>
      </c>
      <c r="D60" s="15">
        <f t="shared" si="0"/>
        <v>1189.4965043179375</v>
      </c>
      <c r="E60" s="9">
        <f t="shared" si="4"/>
        <v>829.6735506870662</v>
      </c>
      <c r="F60" s="9">
        <f t="shared" si="5"/>
        <v>27956.162739782645</v>
      </c>
    </row>
    <row r="61" spans="1:6" ht="15">
      <c r="A61" s="8">
        <f t="shared" si="1"/>
        <v>33</v>
      </c>
      <c r="B61" s="9">
        <f t="shared" si="2"/>
        <v>27956.162739782645</v>
      </c>
      <c r="C61" s="9">
        <f t="shared" si="3"/>
        <v>349.45203424728305</v>
      </c>
      <c r="D61" s="15">
        <f t="shared" si="0"/>
        <v>1189.4965043179375</v>
      </c>
      <c r="E61" s="9">
        <f t="shared" si="4"/>
        <v>840.0444700706544</v>
      </c>
      <c r="F61" s="9">
        <f t="shared" si="5"/>
        <v>27116.11826971199</v>
      </c>
    </row>
    <row r="62" spans="1:6" ht="15">
      <c r="A62" s="8">
        <f t="shared" si="1"/>
        <v>34</v>
      </c>
      <c r="B62" s="9">
        <f t="shared" si="2"/>
        <v>27116.11826971199</v>
      </c>
      <c r="C62" s="9">
        <f t="shared" si="3"/>
        <v>338.95147837139984</v>
      </c>
      <c r="D62" s="15">
        <f t="shared" si="0"/>
        <v>1189.4965043179375</v>
      </c>
      <c r="E62" s="9">
        <f t="shared" si="4"/>
        <v>850.5450259465376</v>
      </c>
      <c r="F62" s="9">
        <f t="shared" si="5"/>
        <v>26265.573243765455</v>
      </c>
    </row>
    <row r="63" spans="1:6" ht="15">
      <c r="A63" s="8">
        <f t="shared" si="1"/>
        <v>35</v>
      </c>
      <c r="B63" s="9">
        <f t="shared" si="2"/>
        <v>26265.573243765455</v>
      </c>
      <c r="C63" s="9">
        <f t="shared" si="3"/>
        <v>328.31966554706815</v>
      </c>
      <c r="D63" s="15">
        <f t="shared" si="0"/>
        <v>1189.4965043179375</v>
      </c>
      <c r="E63" s="9">
        <f t="shared" si="4"/>
        <v>861.1768387708694</v>
      </c>
      <c r="F63" s="9">
        <f t="shared" si="5"/>
        <v>25404.396404994586</v>
      </c>
    </row>
    <row r="64" spans="1:6" ht="15">
      <c r="A64" s="8">
        <f t="shared" si="1"/>
        <v>36</v>
      </c>
      <c r="B64" s="9">
        <f t="shared" si="2"/>
        <v>25404.396404994586</v>
      </c>
      <c r="C64" s="9">
        <f t="shared" si="3"/>
        <v>317.5549550624323</v>
      </c>
      <c r="D64" s="15">
        <f t="shared" si="0"/>
        <v>1189.4965043179375</v>
      </c>
      <c r="E64" s="9">
        <f t="shared" si="4"/>
        <v>871.9415492555052</v>
      </c>
      <c r="F64" s="9">
        <f t="shared" si="5"/>
        <v>24532.45485573908</v>
      </c>
    </row>
    <row r="65" spans="1:6" ht="15">
      <c r="A65" s="8">
        <f t="shared" si="1"/>
        <v>37</v>
      </c>
      <c r="B65" s="9">
        <f t="shared" si="2"/>
        <v>24532.45485573908</v>
      </c>
      <c r="C65" s="9">
        <f t="shared" si="3"/>
        <v>306.6556856967385</v>
      </c>
      <c r="D65" s="15">
        <f t="shared" si="0"/>
        <v>1189.4965043179375</v>
      </c>
      <c r="E65" s="9">
        <f t="shared" si="4"/>
        <v>882.840818621199</v>
      </c>
      <c r="F65" s="9">
        <f t="shared" si="5"/>
        <v>23649.61403711788</v>
      </c>
    </row>
    <row r="66" spans="1:6" ht="15">
      <c r="A66" s="8">
        <f t="shared" si="1"/>
        <v>38</v>
      </c>
      <c r="B66" s="9">
        <f t="shared" si="2"/>
        <v>23649.61403711788</v>
      </c>
      <c r="C66" s="9">
        <f t="shared" si="3"/>
        <v>295.6201754639735</v>
      </c>
      <c r="D66" s="15">
        <f t="shared" si="0"/>
        <v>1189.4965043179375</v>
      </c>
      <c r="E66" s="9">
        <f t="shared" si="4"/>
        <v>893.876328853964</v>
      </c>
      <c r="F66" s="9">
        <f t="shared" si="5"/>
        <v>22755.737708263918</v>
      </c>
    </row>
    <row r="67" spans="1:6" ht="15">
      <c r="A67" s="8">
        <f t="shared" si="1"/>
        <v>39</v>
      </c>
      <c r="B67" s="9">
        <f t="shared" si="2"/>
        <v>22755.737708263918</v>
      </c>
      <c r="C67" s="9">
        <f t="shared" si="3"/>
        <v>284.4467213532989</v>
      </c>
      <c r="D67" s="15">
        <f t="shared" si="0"/>
        <v>1189.4965043179375</v>
      </c>
      <c r="E67" s="9">
        <f t="shared" si="4"/>
        <v>905.0497829646386</v>
      </c>
      <c r="F67" s="9">
        <f t="shared" si="5"/>
        <v>21850.68792529928</v>
      </c>
    </row>
    <row r="68" spans="1:6" ht="15">
      <c r="A68" s="8">
        <f t="shared" si="1"/>
        <v>40</v>
      </c>
      <c r="B68" s="9">
        <f t="shared" si="2"/>
        <v>21850.68792529928</v>
      </c>
      <c r="C68" s="9">
        <f t="shared" si="3"/>
        <v>273.133599066241</v>
      </c>
      <c r="D68" s="15">
        <f t="shared" si="0"/>
        <v>1189.4965043179375</v>
      </c>
      <c r="E68" s="9">
        <f t="shared" si="4"/>
        <v>916.3629052516965</v>
      </c>
      <c r="F68" s="9">
        <f t="shared" si="5"/>
        <v>20934.325020047585</v>
      </c>
    </row>
    <row r="69" spans="1:6" ht="15">
      <c r="A69" s="8">
        <f t="shared" si="1"/>
        <v>41</v>
      </c>
      <c r="B69" s="9">
        <f t="shared" si="2"/>
        <v>20934.325020047585</v>
      </c>
      <c r="C69" s="9">
        <f t="shared" si="3"/>
        <v>261.67906275059477</v>
      </c>
      <c r="D69" s="15">
        <f t="shared" si="0"/>
        <v>1189.4965043179375</v>
      </c>
      <c r="E69" s="9">
        <f t="shared" si="4"/>
        <v>927.8174415673427</v>
      </c>
      <c r="F69" s="9">
        <f t="shared" si="5"/>
        <v>20006.507578480243</v>
      </c>
    </row>
    <row r="70" spans="1:6" ht="15">
      <c r="A70" s="8">
        <f t="shared" si="1"/>
        <v>42</v>
      </c>
      <c r="B70" s="9">
        <f t="shared" si="2"/>
        <v>20006.507578480243</v>
      </c>
      <c r="C70" s="9">
        <f t="shared" si="3"/>
        <v>250.081344731003</v>
      </c>
      <c r="D70" s="15">
        <f t="shared" si="0"/>
        <v>1189.4965043179375</v>
      </c>
      <c r="E70" s="9">
        <f t="shared" si="4"/>
        <v>939.4151595869345</v>
      </c>
      <c r="F70" s="9">
        <f t="shared" si="5"/>
        <v>19067.09241889331</v>
      </c>
    </row>
    <row r="71" spans="1:6" ht="15">
      <c r="A71" s="8">
        <f t="shared" si="1"/>
        <v>43</v>
      </c>
      <c r="B71" s="9">
        <f t="shared" si="2"/>
        <v>19067.09241889331</v>
      </c>
      <c r="C71" s="9">
        <f t="shared" si="3"/>
        <v>238.33865523616635</v>
      </c>
      <c r="D71" s="15">
        <f t="shared" si="0"/>
        <v>1189.4965043179375</v>
      </c>
      <c r="E71" s="9">
        <f t="shared" si="4"/>
        <v>951.1578490817711</v>
      </c>
      <c r="F71" s="9">
        <f t="shared" si="5"/>
        <v>18115.93456981154</v>
      </c>
    </row>
    <row r="72" spans="1:6" ht="15">
      <c r="A72" s="8">
        <f t="shared" si="1"/>
        <v>44</v>
      </c>
      <c r="B72" s="9">
        <f t="shared" si="2"/>
        <v>18115.93456981154</v>
      </c>
      <c r="C72" s="9">
        <f t="shared" si="3"/>
        <v>226.44918212264423</v>
      </c>
      <c r="D72" s="15">
        <f t="shared" si="0"/>
        <v>1189.4965043179375</v>
      </c>
      <c r="E72" s="9">
        <f t="shared" si="4"/>
        <v>963.0473221952932</v>
      </c>
      <c r="F72" s="9">
        <f t="shared" si="5"/>
        <v>17152.887247616247</v>
      </c>
    </row>
    <row r="73" spans="1:6" ht="15">
      <c r="A73" s="8">
        <f t="shared" si="1"/>
        <v>45</v>
      </c>
      <c r="B73" s="9">
        <f t="shared" si="2"/>
        <v>17152.887247616247</v>
      </c>
      <c r="C73" s="9">
        <f t="shared" si="3"/>
        <v>214.41109059520306</v>
      </c>
      <c r="D73" s="15">
        <f t="shared" si="0"/>
        <v>1189.4965043179375</v>
      </c>
      <c r="E73" s="9">
        <f t="shared" si="4"/>
        <v>975.0854137227344</v>
      </c>
      <c r="F73" s="9">
        <f t="shared" si="5"/>
        <v>16177.801833893513</v>
      </c>
    </row>
    <row r="74" spans="1:6" ht="15">
      <c r="A74" s="8">
        <f t="shared" si="1"/>
        <v>46</v>
      </c>
      <c r="B74" s="9">
        <f t="shared" si="2"/>
        <v>16177.801833893513</v>
      </c>
      <c r="C74" s="9">
        <f t="shared" si="3"/>
        <v>202.2225229236689</v>
      </c>
      <c r="D74" s="15">
        <f t="shared" si="0"/>
        <v>1189.4965043179375</v>
      </c>
      <c r="E74" s="9">
        <f t="shared" si="4"/>
        <v>987.2739813942686</v>
      </c>
      <c r="F74" s="9">
        <f t="shared" si="5"/>
        <v>15190.527852499245</v>
      </c>
    </row>
    <row r="75" spans="1:6" ht="15">
      <c r="A75" s="8">
        <f t="shared" si="1"/>
        <v>47</v>
      </c>
      <c r="B75" s="9">
        <f t="shared" si="2"/>
        <v>15190.527852499245</v>
      </c>
      <c r="C75" s="9">
        <f t="shared" si="3"/>
        <v>189.88159815624053</v>
      </c>
      <c r="D75" s="15">
        <f t="shared" si="0"/>
        <v>1189.4965043179375</v>
      </c>
      <c r="E75" s="9">
        <f t="shared" si="4"/>
        <v>999.6149061616969</v>
      </c>
      <c r="F75" s="9">
        <f t="shared" si="5"/>
        <v>14190.912946337548</v>
      </c>
    </row>
    <row r="76" spans="1:6" ht="15">
      <c r="A76" s="8">
        <f t="shared" si="1"/>
        <v>48</v>
      </c>
      <c r="B76" s="9">
        <f t="shared" si="2"/>
        <v>14190.912946337548</v>
      </c>
      <c r="C76" s="9">
        <f t="shared" si="3"/>
        <v>177.38641182921933</v>
      </c>
      <c r="D76" s="15">
        <f t="shared" si="0"/>
        <v>1189.4965043179375</v>
      </c>
      <c r="E76" s="9">
        <f t="shared" si="4"/>
        <v>1012.1100924887181</v>
      </c>
      <c r="F76" s="9">
        <f t="shared" si="5"/>
        <v>13178.80285384883</v>
      </c>
    </row>
    <row r="77" spans="1:6" ht="15">
      <c r="A77" s="8">
        <f t="shared" si="1"/>
        <v>49</v>
      </c>
      <c r="B77" s="9">
        <f t="shared" si="2"/>
        <v>13178.80285384883</v>
      </c>
      <c r="C77" s="9">
        <f t="shared" si="3"/>
        <v>164.73503567311036</v>
      </c>
      <c r="D77" s="15">
        <f t="shared" si="0"/>
        <v>1189.4965043179375</v>
      </c>
      <c r="E77" s="9">
        <f t="shared" si="4"/>
        <v>1024.7614686448271</v>
      </c>
      <c r="F77" s="9">
        <f t="shared" si="5"/>
        <v>12154.041385204004</v>
      </c>
    </row>
    <row r="78" spans="1:6" ht="15">
      <c r="A78" s="8">
        <f t="shared" si="1"/>
        <v>50</v>
      </c>
      <c r="B78" s="9">
        <f t="shared" si="2"/>
        <v>12154.041385204004</v>
      </c>
      <c r="C78" s="9">
        <f t="shared" si="3"/>
        <v>151.92551731505003</v>
      </c>
      <c r="D78" s="15">
        <f t="shared" si="0"/>
        <v>1189.4965043179375</v>
      </c>
      <c r="E78" s="9">
        <f t="shared" si="4"/>
        <v>1037.5709870028875</v>
      </c>
      <c r="F78" s="9">
        <f t="shared" si="5"/>
        <v>11116.470398201116</v>
      </c>
    </row>
    <row r="79" spans="1:6" ht="15">
      <c r="A79" s="8">
        <f t="shared" si="1"/>
        <v>51</v>
      </c>
      <c r="B79" s="9">
        <f t="shared" si="2"/>
        <v>11116.470398201116</v>
      </c>
      <c r="C79" s="9">
        <f t="shared" si="3"/>
        <v>138.95587997751394</v>
      </c>
      <c r="D79" s="15">
        <f t="shared" si="0"/>
        <v>1189.4965043179375</v>
      </c>
      <c r="E79" s="9">
        <f t="shared" si="4"/>
        <v>1050.5406243404236</v>
      </c>
      <c r="F79" s="9">
        <f t="shared" si="5"/>
        <v>10065.929773860693</v>
      </c>
    </row>
    <row r="80" spans="1:6" ht="15">
      <c r="A80" s="8">
        <f t="shared" si="1"/>
        <v>52</v>
      </c>
      <c r="B80" s="9">
        <f t="shared" si="2"/>
        <v>10065.929773860693</v>
      </c>
      <c r="C80" s="9">
        <f t="shared" si="3"/>
        <v>125.82412217325864</v>
      </c>
      <c r="D80" s="15">
        <f t="shared" si="0"/>
        <v>1189.4965043179375</v>
      </c>
      <c r="E80" s="9">
        <f t="shared" si="4"/>
        <v>1063.6723821446787</v>
      </c>
      <c r="F80" s="9">
        <f t="shared" si="5"/>
        <v>9002.257391716013</v>
      </c>
    </row>
    <row r="81" spans="1:6" ht="15">
      <c r="A81" s="8">
        <f t="shared" si="1"/>
        <v>53</v>
      </c>
      <c r="B81" s="9">
        <f t="shared" si="2"/>
        <v>9002.257391716013</v>
      </c>
      <c r="C81" s="9">
        <f t="shared" si="3"/>
        <v>112.52821739645016</v>
      </c>
      <c r="D81" s="15">
        <f t="shared" si="0"/>
        <v>1189.4965043179375</v>
      </c>
      <c r="E81" s="9">
        <f t="shared" si="4"/>
        <v>1076.9682869214873</v>
      </c>
      <c r="F81" s="9">
        <f t="shared" si="5"/>
        <v>7925.289104794526</v>
      </c>
    </row>
    <row r="82" spans="1:6" ht="15">
      <c r="A82" s="8">
        <f t="shared" si="1"/>
        <v>54</v>
      </c>
      <c r="B82" s="9">
        <f t="shared" si="2"/>
        <v>7925.289104794526</v>
      </c>
      <c r="C82" s="9">
        <f t="shared" si="3"/>
        <v>99.06611380993157</v>
      </c>
      <c r="D82" s="15">
        <f t="shared" si="0"/>
        <v>1189.4965043179375</v>
      </c>
      <c r="E82" s="9">
        <f t="shared" si="4"/>
        <v>1090.430390508006</v>
      </c>
      <c r="F82" s="9">
        <f t="shared" si="5"/>
        <v>6834.85871428652</v>
      </c>
    </row>
    <row r="83" spans="1:6" ht="15">
      <c r="A83" s="8">
        <f t="shared" si="1"/>
        <v>55</v>
      </c>
      <c r="B83" s="9">
        <f t="shared" si="2"/>
        <v>6834.85871428652</v>
      </c>
      <c r="C83" s="9">
        <f t="shared" si="3"/>
        <v>85.43573392858148</v>
      </c>
      <c r="D83" s="15">
        <f t="shared" si="0"/>
        <v>1189.4965043179375</v>
      </c>
      <c r="E83" s="9">
        <f t="shared" si="4"/>
        <v>1104.060770389356</v>
      </c>
      <c r="F83" s="9">
        <f t="shared" si="5"/>
        <v>5730.797943897163</v>
      </c>
    </row>
    <row r="84" spans="1:6" ht="15">
      <c r="A84" s="8">
        <f t="shared" si="1"/>
        <v>56</v>
      </c>
      <c r="B84" s="9">
        <f t="shared" si="2"/>
        <v>5730.797943897163</v>
      </c>
      <c r="C84" s="9">
        <f t="shared" si="3"/>
        <v>71.63497429871454</v>
      </c>
      <c r="D84" s="15">
        <f t="shared" si="0"/>
        <v>1189.4965043179375</v>
      </c>
      <c r="E84" s="9">
        <f t="shared" si="4"/>
        <v>1117.861530019223</v>
      </c>
      <c r="F84" s="9">
        <f t="shared" si="5"/>
        <v>4612.93641387794</v>
      </c>
    </row>
    <row r="85" spans="1:6" ht="15">
      <c r="A85" s="8">
        <f t="shared" si="1"/>
        <v>57</v>
      </c>
      <c r="B85" s="9">
        <f t="shared" si="2"/>
        <v>4612.93641387794</v>
      </c>
      <c r="C85" s="9">
        <f t="shared" si="3"/>
        <v>57.661705173474246</v>
      </c>
      <c r="D85" s="15">
        <f t="shared" si="0"/>
        <v>1189.4965043179375</v>
      </c>
      <c r="E85" s="9">
        <f t="shared" si="4"/>
        <v>1131.8347991444632</v>
      </c>
      <c r="F85" s="9">
        <f t="shared" si="5"/>
        <v>3481.1016147334767</v>
      </c>
    </row>
    <row r="86" spans="1:6" ht="15">
      <c r="A86" s="8">
        <f t="shared" si="1"/>
        <v>58</v>
      </c>
      <c r="B86" s="9">
        <f t="shared" si="2"/>
        <v>3481.1016147334767</v>
      </c>
      <c r="C86" s="9">
        <f t="shared" si="3"/>
        <v>43.51377018416846</v>
      </c>
      <c r="D86" s="15">
        <f t="shared" si="0"/>
        <v>1189.4965043179375</v>
      </c>
      <c r="E86" s="9">
        <f t="shared" si="4"/>
        <v>1145.982734133769</v>
      </c>
      <c r="F86" s="9">
        <f t="shared" si="5"/>
        <v>2335.1188805997076</v>
      </c>
    </row>
    <row r="87" spans="1:6" ht="15">
      <c r="A87" s="8">
        <f t="shared" si="1"/>
        <v>59</v>
      </c>
      <c r="B87" s="9">
        <f t="shared" si="2"/>
        <v>2335.1188805997076</v>
      </c>
      <c r="C87" s="9">
        <f t="shared" si="3"/>
        <v>29.188986007496343</v>
      </c>
      <c r="D87" s="15">
        <f t="shared" si="0"/>
        <v>1189.4965043179375</v>
      </c>
      <c r="E87" s="9">
        <f t="shared" si="4"/>
        <v>1160.307518310441</v>
      </c>
      <c r="F87" s="9">
        <f t="shared" si="5"/>
        <v>1174.8113622892665</v>
      </c>
    </row>
    <row r="88" spans="1:6" ht="15">
      <c r="A88" s="8">
        <f t="shared" si="1"/>
        <v>60</v>
      </c>
      <c r="B88" s="9">
        <f t="shared" si="2"/>
        <v>1174.8113622892665</v>
      </c>
      <c r="C88" s="9">
        <f t="shared" si="3"/>
        <v>14.68514202861583</v>
      </c>
      <c r="D88" s="15">
        <f t="shared" si="0"/>
        <v>1189.4965043179375</v>
      </c>
      <c r="E88" s="9">
        <f t="shared" si="4"/>
        <v>1174.8113622893216</v>
      </c>
      <c r="F88" s="9">
        <f t="shared" si="5"/>
        <v>-5.502442945726216E-11</v>
      </c>
    </row>
    <row r="89" spans="1:6" ht="15">
      <c r="A89" s="8"/>
      <c r="B89" s="9"/>
      <c r="C89" s="9"/>
      <c r="D89" s="22"/>
      <c r="E89" s="9"/>
      <c r="F89" s="9"/>
    </row>
    <row r="90" spans="1:6" ht="15">
      <c r="A90" s="8"/>
      <c r="B90" s="9"/>
      <c r="C90" s="9"/>
      <c r="D90" s="22"/>
      <c r="E90" s="9"/>
      <c r="F90" s="9"/>
    </row>
    <row r="91" spans="1:6" ht="15">
      <c r="A91" s="8"/>
      <c r="B91" s="9"/>
      <c r="C91" s="9"/>
      <c r="D91" s="22"/>
      <c r="E91" s="9"/>
      <c r="F91" s="9"/>
    </row>
    <row r="92" spans="1:6" ht="15">
      <c r="A92" s="8"/>
      <c r="B92" s="9"/>
      <c r="C92" s="9"/>
      <c r="D92" s="22"/>
      <c r="E92" s="9"/>
      <c r="F92" s="9"/>
    </row>
    <row r="93" spans="1:6" ht="15">
      <c r="A93" s="8"/>
      <c r="B93" s="9"/>
      <c r="C93" s="9"/>
      <c r="D93" s="22"/>
      <c r="E93" s="9"/>
      <c r="F93" s="9"/>
    </row>
    <row r="94" spans="1:6" ht="15">
      <c r="A94" s="8"/>
      <c r="B94" s="9"/>
      <c r="C94" s="9"/>
      <c r="D94" s="22"/>
      <c r="E94" s="9"/>
      <c r="F94" s="9"/>
    </row>
    <row r="95" spans="1:6" ht="15">
      <c r="A95" s="8"/>
      <c r="B95" s="9"/>
      <c r="C95" s="9"/>
      <c r="D95" s="22"/>
      <c r="E95" s="9"/>
      <c r="F95" s="9"/>
    </row>
    <row r="96" spans="1:6" ht="15">
      <c r="A96" s="8"/>
      <c r="B96" s="9"/>
      <c r="C96" s="9"/>
      <c r="D96" s="22"/>
      <c r="E96" s="9"/>
      <c r="F96" s="9"/>
    </row>
    <row r="97" spans="1:6" ht="15">
      <c r="A97" s="8"/>
      <c r="B97" s="9"/>
      <c r="C97" s="9"/>
      <c r="D97" s="22"/>
      <c r="E97" s="9"/>
      <c r="F97" s="9"/>
    </row>
    <row r="98" spans="1:6" ht="15">
      <c r="A98" s="8"/>
      <c r="B98" s="9"/>
      <c r="C98" s="9"/>
      <c r="D98" s="22"/>
      <c r="E98" s="9"/>
      <c r="F98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user</cp:lastModifiedBy>
  <dcterms:created xsi:type="dcterms:W3CDTF">2015-10-26T12:01:08Z</dcterms:created>
  <dcterms:modified xsi:type="dcterms:W3CDTF">2017-10-30T09:49:37Z</dcterms:modified>
  <cp:category/>
  <cp:version/>
  <cp:contentType/>
  <cp:contentStatus/>
</cp:coreProperties>
</file>